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1-09-19 - LOUKA UL. NÁDR..." sheetId="2" r:id="rId2"/>
    <sheet name="Seznam figur" sheetId="3" r:id="rId3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'21-09-19 - LOUKA UL. NÁDR...'!$C$119:$K$175</definedName>
    <definedName name="_xlnm.Print_Area" localSheetId="1">'21-09-19 - LOUKA UL. NÁDR...'!$C$4:$J$76,'21-09-19 - LOUKA UL. NÁDR...'!$C$82:$J$103,'21-09-19 - LOUKA UL. NÁDR...'!$C$109:$K$175</definedName>
    <definedName name="_xlnm.Print_Titles" localSheetId="1">'21-09-19 - LOUKA UL. NÁDR...'!$119:$119</definedName>
    <definedName name="_xlnm.Print_Area" localSheetId="2">'Seznam figur'!$C$4:$G$28</definedName>
    <definedName name="_xlnm.Print_Titles" localSheetId="2">'Seznam figur'!$9:$9</definedName>
  </definedNames>
  <calcPr/>
</workbook>
</file>

<file path=xl/calcChain.xml><?xml version="1.0" encoding="utf-8"?>
<calcChain xmlns="http://schemas.openxmlformats.org/spreadsheetml/2006/main">
  <c i="3" l="1" r="D7"/>
  <c i="2" r="J35"/>
  <c r="J34"/>
  <c i="1" r="AY95"/>
  <c i="2" r="J33"/>
  <c i="1" r="AX95"/>
  <c i="2" r="BI171"/>
  <c r="BH171"/>
  <c r="BG171"/>
  <c r="BF171"/>
  <c r="T171"/>
  <c r="R171"/>
  <c r="P171"/>
  <c r="BI170"/>
  <c r="BH170"/>
  <c r="BG170"/>
  <c r="BF170"/>
  <c r="T170"/>
  <c r="R170"/>
  <c r="P170"/>
  <c r="BI167"/>
  <c r="BH167"/>
  <c r="BG167"/>
  <c r="BF167"/>
  <c r="T167"/>
  <c r="T166"/>
  <c r="R167"/>
  <c r="R166"/>
  <c r="P167"/>
  <c r="P166"/>
  <c r="BI163"/>
  <c r="BH163"/>
  <c r="BG163"/>
  <c r="BF163"/>
  <c r="T163"/>
  <c r="R163"/>
  <c r="P163"/>
  <c r="BI160"/>
  <c r="BH160"/>
  <c r="BG160"/>
  <c r="BF160"/>
  <c r="T160"/>
  <c r="R160"/>
  <c r="P160"/>
  <c r="BI157"/>
  <c r="BH157"/>
  <c r="BG157"/>
  <c r="BF157"/>
  <c r="T157"/>
  <c r="R157"/>
  <c r="P157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5"/>
  <c r="BH145"/>
  <c r="BG145"/>
  <c r="BF145"/>
  <c r="T145"/>
  <c r="R145"/>
  <c r="P145"/>
  <c r="BI142"/>
  <c r="BH142"/>
  <c r="BG142"/>
  <c r="BF142"/>
  <c r="T142"/>
  <c r="R142"/>
  <c r="P142"/>
  <c r="BI140"/>
  <c r="BH140"/>
  <c r="BG140"/>
  <c r="BF140"/>
  <c r="T140"/>
  <c r="R140"/>
  <c r="P140"/>
  <c r="BI136"/>
  <c r="BH136"/>
  <c r="BG136"/>
  <c r="BF136"/>
  <c r="T136"/>
  <c r="R136"/>
  <c r="P136"/>
  <c r="BI133"/>
  <c r="BH133"/>
  <c r="BG133"/>
  <c r="BF133"/>
  <c r="T133"/>
  <c r="R133"/>
  <c r="P133"/>
  <c r="BI129"/>
  <c r="BH129"/>
  <c r="BG129"/>
  <c r="BF129"/>
  <c r="T129"/>
  <c r="R129"/>
  <c r="P129"/>
  <c r="BI126"/>
  <c r="BH126"/>
  <c r="BG126"/>
  <c r="BF126"/>
  <c r="T126"/>
  <c r="R126"/>
  <c r="P126"/>
  <c r="BI123"/>
  <c r="BH123"/>
  <c r="BG123"/>
  <c r="BF123"/>
  <c r="T123"/>
  <c r="R123"/>
  <c r="P123"/>
  <c r="J117"/>
  <c r="J116"/>
  <c r="F116"/>
  <c r="F114"/>
  <c r="E112"/>
  <c r="J90"/>
  <c r="J89"/>
  <c r="F89"/>
  <c r="F87"/>
  <c r="E85"/>
  <c r="J16"/>
  <c r="E16"/>
  <c r="F117"/>
  <c r="J15"/>
  <c r="J10"/>
  <c r="J114"/>
  <c i="1" r="L90"/>
  <c r="AM90"/>
  <c r="AM89"/>
  <c r="L89"/>
  <c r="AM87"/>
  <c r="L87"/>
  <c r="L85"/>
  <c r="L84"/>
  <c i="2" r="J160"/>
  <c i="1" r="AS94"/>
  <c i="2" r="J149"/>
  <c r="J142"/>
  <c r="BK136"/>
  <c r="J133"/>
  <c r="BK126"/>
  <c r="J123"/>
  <c r="J171"/>
  <c r="BK167"/>
  <c r="J163"/>
  <c r="J153"/>
  <c r="BK145"/>
  <c r="BK160"/>
  <c r="BK157"/>
  <c r="BK153"/>
  <c r="J145"/>
  <c r="BK140"/>
  <c r="J136"/>
  <c r="BK129"/>
  <c r="BK123"/>
  <c r="J170"/>
  <c r="J167"/>
  <c r="J157"/>
  <c r="BK151"/>
  <c r="BK171"/>
  <c r="BK156"/>
  <c r="J151"/>
  <c r="BK142"/>
  <c r="J140"/>
  <c r="BK133"/>
  <c r="J129"/>
  <c r="J126"/>
  <c r="BK170"/>
  <c r="BK163"/>
  <c r="J156"/>
  <c r="BK149"/>
  <c l="1" r="P122"/>
  <c r="T122"/>
  <c r="T121"/>
  <c r="T120"/>
  <c r="P132"/>
  <c r="BK148"/>
  <c r="J148"/>
  <c r="J98"/>
  <c r="P155"/>
  <c r="BK132"/>
  <c r="J132"/>
  <c r="J97"/>
  <c r="T132"/>
  <c r="P148"/>
  <c r="T148"/>
  <c r="R155"/>
  <c r="R169"/>
  <c r="R168"/>
  <c r="BK122"/>
  <c r="J122"/>
  <c r="J96"/>
  <c r="R122"/>
  <c r="R121"/>
  <c r="R120"/>
  <c r="R132"/>
  <c r="R148"/>
  <c r="BK155"/>
  <c r="J155"/>
  <c r="J99"/>
  <c r="T155"/>
  <c r="BK169"/>
  <c r="J169"/>
  <c r="J102"/>
  <c r="P169"/>
  <c r="P168"/>
  <c r="T169"/>
  <c r="T168"/>
  <c r="BK166"/>
  <c r="J166"/>
  <c r="J100"/>
  <c r="BE153"/>
  <c r="BE156"/>
  <c r="BE163"/>
  <c r="BE167"/>
  <c r="BE170"/>
  <c r="BE171"/>
  <c r="J87"/>
  <c r="F90"/>
  <c r="BE123"/>
  <c r="BE126"/>
  <c r="BE129"/>
  <c r="BE133"/>
  <c r="BE136"/>
  <c r="BE140"/>
  <c r="BE142"/>
  <c r="BE145"/>
  <c r="BE149"/>
  <c r="BE151"/>
  <c r="BE157"/>
  <c r="BE160"/>
  <c r="F35"/>
  <c i="1" r="BD95"/>
  <c r="BD94"/>
  <c r="W33"/>
  <c i="2" r="J32"/>
  <c i="1" r="AW95"/>
  <c i="2" r="F33"/>
  <c i="1" r="BB95"/>
  <c r="BB94"/>
  <c r="W31"/>
  <c i="2" r="F34"/>
  <c i="1" r="BC95"/>
  <c r="BC94"/>
  <c r="W32"/>
  <c i="2" r="F32"/>
  <c i="1" r="BA95"/>
  <c r="BA94"/>
  <c r="W30"/>
  <c i="2" l="1" r="P121"/>
  <c r="P120"/>
  <c i="1" r="AU95"/>
  <c i="2" r="BK121"/>
  <c r="BK168"/>
  <c r="J168"/>
  <c r="J101"/>
  <c i="1" r="AU94"/>
  <c r="AX94"/>
  <c r="AY94"/>
  <c r="AW94"/>
  <c r="AK30"/>
  <c i="2" r="J31"/>
  <c i="1" r="AV95"/>
  <c r="AT95"/>
  <c i="2" r="F31"/>
  <c i="1" r="AZ95"/>
  <c r="AZ94"/>
  <c r="W29"/>
  <c i="2" l="1" r="BK120"/>
  <c r="J120"/>
  <c r="J94"/>
  <c r="J121"/>
  <c r="J95"/>
  <c i="1" r="AV94"/>
  <c r="AK29"/>
  <c i="2" l="1" r="J28"/>
  <c i="1" r="AG95"/>
  <c r="AG94"/>
  <c r="AK26"/>
  <c r="AT94"/>
  <c r="AN94"/>
  <c i="2" l="1" r="J37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<sst xmlns="http://schemas.openxmlformats.org/spreadsheetml/2006/main">
  <si>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</si>
  <si>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</si>
  <si>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</si>
  <si>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</si>
  <si>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</si>
  <si>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{53c339e2-fb28-48bf-91b0-8a53762d7f5f}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</si>
  <si>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</si>
  <si>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</si>
  <si>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</si>
  <si>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</si>
  <si>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</si>
  <si>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</si>
  <si>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</si>
  <si>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</si>
  <si>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21-09-19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</si>
  <si>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</si>
  <si>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</si>
  <si>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LOUKA UL. NÁDRAŽNÍ A PLUTO I</t>
  </si>
  <si>
    <t>KSO:</t>
  </si>
  <si>
    <t>CC-CZ:</t>
  </si>
  <si>
    <t>Místo:</t>
  </si>
  <si>
    <t>LOUKA U LITVÍNOVA</t>
  </si>
  <si>
    <t>Datum:</t>
  </si>
  <si>
    <t>19. 9. 2021</t>
  </si>
  <si>
    <t>Zadavatel:</t>
  </si>
  <si>
    <t>IČ:</t>
  </si>
  <si>
    <t>OBEC LOUKA</t>
  </si>
  <si>
    <t>DIČ:</t>
  </si>
  <si>
    <t>Uchazeč:</t>
  </si>
  <si>
    <t>Vyplň údaj</t>
  </si>
  <si>
    <t>Projektant:</t>
  </si>
  <si>
    <t>RAPID MOST SPOL. S R.O.</t>
  </si>
  <si>
    <t>True</t>
  </si>
  <si>
    <t>Zpracovatel:</t>
  </si>
  <si>
    <t>ING. VLADIMÍR PLHÁK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</si>
  <si>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</si>
  <si>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</si>
  <si>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</si>
  <si>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</si>
  <si>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</si>
  <si>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</si>
  <si>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</si>
  <si>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</si>
  <si>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</si>
  <si>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</si>
  <si>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</si>
  <si>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</si>
  <si>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</si>
  <si>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</si>
  <si>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</si>
  <si>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</si>
  <si>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</si>
  <si>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</si>
  <si>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</si>
  <si>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</si>
  <si>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</si>
  <si>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</si>
  <si>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</si>
  <si>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</si>
  <si>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</si>
  <si>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</si>
  <si>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</si>
  <si>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</si>
  <si>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</si>
  <si>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</si>
  <si>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</si>
  <si>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</si>
  <si>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</si>
  <si>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</si>
  <si>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</si>
  <si>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</si>
  <si>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</si>
  <si>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</si>
  <si>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</si>
  <si>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</si>
  <si>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</si>
  <si>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</si>
  <si>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</si>
  <si>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</si>
  <si>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</si>
  <si>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</si>
  <si>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</si>
  <si>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</si>
  <si>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KCE050MMAB</t>
  </si>
  <si>
    <t>ASFALTOBETONY</t>
  </si>
  <si>
    <t>m2</t>
  </si>
  <si>
    <t>3220</t>
  </si>
  <si>
    <t>2</t>
  </si>
  <si>
    <t>ŘEZ</t>
  </si>
  <si>
    <t>ŘEZÁNÍ SPÁR</t>
  </si>
  <si>
    <t>m</t>
  </si>
  <si>
    <t>100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</si>
  <si>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</si>
  <si>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</si>
  <si>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</si>
  <si>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</si>
  <si>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</si>
  <si>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</si>
  <si>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</si>
  <si>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</si>
  <si>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</t>
  </si>
  <si>
    <t xml:space="preserve">    9 - Ostatní konstrukce a práce-bourání</t>
  </si>
  <si>
    <t xml:space="preserve">    997 - Přesun sutě</t>
  </si>
  <si>
    <t xml:space="preserve">    998 - Přesun hmot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</si>
  <si>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</si>
  <si>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</si>
  <si>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</si>
  <si>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</si>
  <si>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</si>
  <si>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</si>
  <si>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</si>
  <si>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</si>
  <si>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</si>
  <si>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</si>
  <si>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</si>
  <si>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</si>
  <si>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</si>
  <si>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</si>
  <si>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</si>
  <si>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</si>
  <si>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</si>
  <si>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</si>
  <si>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</si>
  <si>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</si>
  <si>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113107230</t>
  </si>
  <si>
    <t>Odstranění podkladu z betonu prostého tl do 100 mm strojně pl přes 200 m2</t>
  </si>
  <si>
    <t>CS ÚRS 2021 02</t>
  </si>
  <si>
    <t>4</t>
  </si>
  <si>
    <t>1044158995</t>
  </si>
  <si>
    <t>VV</t>
  </si>
  <si>
    <t>25% Z CELKOVÉ PLOCHY - VYSPRÁVKY</t>
  </si>
  <si>
    <t>KCE050MMAB*0,25</t>
  </si>
  <si>
    <t>113154113</t>
  </si>
  <si>
    <t>Frézování živičného krytu tl 50 mm pruh š 0,5 m pl do 500 m2 bez překážek v trase</t>
  </si>
  <si>
    <t>-1769771202</t>
  </si>
  <si>
    <t>60% Z CELKOVÉ PLOCHY - VÝMĚNA OBRUSNÉ VRSTVY</t>
  </si>
  <si>
    <t>KCE050MMAB*0,6</t>
  </si>
  <si>
    <t>3</t>
  </si>
  <si>
    <t>113154114</t>
  </si>
  <si>
    <t>Frézování živičného krytu tl 100 mm pruh š 0,5 m pl do 500 m2 bez překážek v trase</t>
  </si>
  <si>
    <t>-459931236</t>
  </si>
  <si>
    <t>40% Z CELKOVÉ PLOCHY - VÝMĚNA OBRUSNÉ VRSTVY + VYROVNÁVKY</t>
  </si>
  <si>
    <t>KCE050MMAB*0,4</t>
  </si>
  <si>
    <t>5</t>
  </si>
  <si>
    <t>Komunikace</t>
  </si>
  <si>
    <t>565135111</t>
  </si>
  <si>
    <t>Asfaltový beton vrstva podkladní ACP 16 (obalované kamenivo OKS) tl 50 mm š do 3 m</t>
  </si>
  <si>
    <t>670050235</t>
  </si>
  <si>
    <t>573111112</t>
  </si>
  <si>
    <t>Postřik živičný infiltrační s posypem z asfaltu množství 1 kg/m2</t>
  </si>
  <si>
    <t>184501000</t>
  </si>
  <si>
    <t>Součet</t>
  </si>
  <si>
    <t>6</t>
  </si>
  <si>
    <t>573211111</t>
  </si>
  <si>
    <t>Postřik živičný spojovací z asfaltu v množství do 0,70 kg/m2</t>
  </si>
  <si>
    <t>806139699</t>
  </si>
  <si>
    <t>7</t>
  </si>
  <si>
    <t>577144111</t>
  </si>
  <si>
    <t>Asfaltový beton vrstva obrusná ACO 11 (ABS) tř. I tl 50 mm š do 3 m z nemodifikovaného asfaltu</t>
  </si>
  <si>
    <t>1176902365</t>
  </si>
  <si>
    <t>OBRUSNÁ VRSTVA</t>
  </si>
  <si>
    <t>1380+1840</t>
  </si>
  <si>
    <t>8</t>
  </si>
  <si>
    <t>577145112</t>
  </si>
  <si>
    <t>Asfaltový beton vrstva ložní ACL 16 (ABH) tl 50 mm š do 3 m z nemodifikovaného asfaltu</t>
  </si>
  <si>
    <t>-620578553</t>
  </si>
  <si>
    <t>40% Z CELKOVÉ PLOCHY - VYROVNÁVKY</t>
  </si>
  <si>
    <t>9</t>
  </si>
  <si>
    <t>Ostatní konstrukce a práce-bourání</t>
  </si>
  <si>
    <t>919122112</t>
  </si>
  <si>
    <t>Těsnění spár zálivkou za tepla pro komůrky š 10 mm hl 25 mm s těsnicím profilem</t>
  </si>
  <si>
    <t>-2021995084</t>
  </si>
  <si>
    <t>10</t>
  </si>
  <si>
    <t>919735111</t>
  </si>
  <si>
    <t>Řezání stávajícího živičného krytu hl do 50 mm</t>
  </si>
  <si>
    <t>-1820893016</t>
  </si>
  <si>
    <t>11</t>
  </si>
  <si>
    <t>919735112</t>
  </si>
  <si>
    <t>Řezání stávajícího živičného krytu hl do 100 mm</t>
  </si>
  <si>
    <t>857809074</t>
  </si>
  <si>
    <t>997</t>
  </si>
  <si>
    <t>Přesun sutě</t>
  </si>
  <si>
    <t>12</t>
  </si>
  <si>
    <t>997221551</t>
  </si>
  <si>
    <t>Vodorovná doprava suti ze sypkých materiálů do 1 km</t>
  </si>
  <si>
    <t>t</t>
  </si>
  <si>
    <t>-385320160</t>
  </si>
  <si>
    <t>13</t>
  </si>
  <si>
    <t>997221559</t>
  </si>
  <si>
    <t>Příplatek ZKD 1 km u vodorovné dopravy suti ze sypkých materiálů</t>
  </si>
  <si>
    <t>-1066165176</t>
  </si>
  <si>
    <t>P</t>
  </si>
  <si>
    <t>Poznámka k položce:_x000d_
dalších 5km</t>
  </si>
  <si>
    <t>878,715*5 'Přepočtené koeficientem množství</t>
  </si>
  <si>
    <t>14</t>
  </si>
  <si>
    <t>997221645</t>
  </si>
  <si>
    <t>Poplatek za uložení na skládce (skládkovné) odpadu asfaltového bez dehtu kód odpadu 17 03 02</t>
  </si>
  <si>
    <t>-1887121176</t>
  </si>
  <si>
    <t>Poznámka k položce:_x000d_
asfaltobetonová směs předběžně určena jako nevyhovující, přesná výměra bude ověřena zkouškou</t>
  </si>
  <si>
    <t>711,62*0,6 'Přepočtené koeficientem množství</t>
  </si>
  <si>
    <t>997221875</t>
  </si>
  <si>
    <t>Poplatek za uložení stavebního odpadu na recyklační skládce (skládkovné) asfaltového bez obsahu dehtu zatříděného do Katalogu odpadů pod kódem 17 03 02</t>
  </si>
  <si>
    <t>-2007655166</t>
  </si>
  <si>
    <t>Poznámka k položce:_x000d_
asfaltobetonová směs zařazena do kvalitativní třídy ZAS-T1</t>
  </si>
  <si>
    <t>711,62*0,4 'Přepočtené koeficientem množství</t>
  </si>
  <si>
    <t>998</t>
  </si>
  <si>
    <t>Přesun hmot</t>
  </si>
  <si>
    <t>16</t>
  </si>
  <si>
    <t>998225111</t>
  </si>
  <si>
    <t>Přesun hmot pro pozemní komunikace s krytem z kamene, monolitickým betonovým nebo živičným</t>
  </si>
  <si>
    <t>-1807127588</t>
  </si>
  <si>
    <t>VRN</t>
  </si>
  <si>
    <t>Vedlejší rozpočtové náklady</t>
  </si>
  <si>
    <t>VRN3</t>
  </si>
  <si>
    <t>Zařízení staveniště</t>
  </si>
  <si>
    <t>17</t>
  </si>
  <si>
    <t>030001000</t>
  </si>
  <si>
    <t>Kpl</t>
  </si>
  <si>
    <t>1024</t>
  </si>
  <si>
    <t>1100914978</t>
  </si>
  <si>
    <t>18</t>
  </si>
  <si>
    <t>034303000</t>
  </si>
  <si>
    <t>Dopravní značení na staveništi</t>
  </si>
  <si>
    <t>kpl</t>
  </si>
  <si>
    <t>-1550628823</t>
  </si>
  <si>
    <t>oceň:</t>
  </si>
  <si>
    <t>výkres pro osazení přechodného dopravní ho značení (DIO)</t>
  </si>
  <si>
    <t>montáž a demontáž značek</t>
  </si>
  <si>
    <t>1"souhrn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</si>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</sst>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/>
    </xf>
    <xf numFmtId="167" fontId="36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21-09-19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LOUKA UL. NÁDRAŽNÍ A PLUTO I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LOUKA U LITVÍNOVA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19. 9. 2021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25.6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OBEC LOUKA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RAPID MOST SPOL. S 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VLADIMÍR PLHÁK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75</v>
      </c>
      <c r="BT94" s="117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16.5" customHeight="1">
      <c r="A95" s="118" t="s">
        <v>79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'21-09-19 - LOUKA UL. NÁDR...'!J28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'21-09-19 - LOUKA UL. NÁDR...'!P120</f>
        <v>0</v>
      </c>
      <c r="AV95" s="127">
        <f>'21-09-19 - LOUKA UL. NÁDR...'!J31</f>
        <v>0</v>
      </c>
      <c r="AW95" s="127">
        <f>'21-09-19 - LOUKA UL. NÁDR...'!J32</f>
        <v>0</v>
      </c>
      <c r="AX95" s="127">
        <f>'21-09-19 - LOUKA UL. NÁDR...'!J33</f>
        <v>0</v>
      </c>
      <c r="AY95" s="127">
        <f>'21-09-19 - LOUKA UL. NÁDR...'!J34</f>
        <v>0</v>
      </c>
      <c r="AZ95" s="127">
        <f>'21-09-19 - LOUKA UL. NÁDR...'!F31</f>
        <v>0</v>
      </c>
      <c r="BA95" s="127">
        <f>'21-09-19 - LOUKA UL. NÁDR...'!F32</f>
        <v>0</v>
      </c>
      <c r="BB95" s="127">
        <f>'21-09-19 - LOUKA UL. NÁDR...'!F33</f>
        <v>0</v>
      </c>
      <c r="BC95" s="127">
        <f>'21-09-19 - LOUKA UL. NÁDR...'!F34</f>
        <v>0</v>
      </c>
      <c r="BD95" s="129">
        <f>'21-09-19 - LOUKA UL. NÁDR...'!F35</f>
        <v>0</v>
      </c>
      <c r="BE95" s="7"/>
      <c r="BT95" s="130" t="s">
        <v>81</v>
      </c>
      <c r="BU95" s="130" t="s">
        <v>82</v>
      </c>
      <c r="BV95" s="130" t="s">
        <v>77</v>
      </c>
      <c r="BW95" s="130" t="s">
        <v>5</v>
      </c>
      <c r="BX95" s="130" t="s">
        <v>78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c7ADYJ8cRIIkC86wpuAMhP+tG2c2eqeBYc9hHjSqzTsYL99VhdanXVJTUnYRpmeNAUjKlLFwPZ3ZYjTvNPCmZg==" hashValue="b19aOrKvGrU0rLJ29iVDtz+827XvA0EKH7y8n4FWGTKDx2pjqsYfOnLBvC4haT3bxdPs6RwjzzN6dmn4u7Cf+w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1-09-19 - LOUKA UL. NÁD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  <c r="AZ2" s="131" t="s">
        <v>83</v>
      </c>
      <c r="BA2" s="131" t="s">
        <v>84</v>
      </c>
      <c r="BB2" s="131" t="s">
        <v>85</v>
      </c>
      <c r="BC2" s="131" t="s">
        <v>86</v>
      </c>
      <c r="BD2" s="131" t="s">
        <v>87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0"/>
      <c r="AT3" s="17" t="s">
        <v>87</v>
      </c>
      <c r="AZ3" s="131" t="s">
        <v>88</v>
      </c>
      <c r="BA3" s="131" t="s">
        <v>89</v>
      </c>
      <c r="BB3" s="131" t="s">
        <v>90</v>
      </c>
      <c r="BC3" s="131" t="s">
        <v>91</v>
      </c>
      <c r="BD3" s="131" t="s">
        <v>87</v>
      </c>
    </row>
    <row r="4" s="1" customFormat="1" ht="24.96" customHeight="1">
      <c r="B4" s="20"/>
      <c r="D4" s="134" t="s">
        <v>92</v>
      </c>
      <c r="L4" s="20"/>
      <c r="M4" s="135" t="s">
        <v>10</v>
      </c>
      <c r="AT4" s="17" t="s">
        <v>4</v>
      </c>
    </row>
    <row r="5" s="1" customFormat="1" ht="6.96" customHeight="1">
      <c r="B5" s="20"/>
      <c r="L5" s="20"/>
    </row>
    <row r="6" s="2" customFormat="1" ht="12" customHeight="1">
      <c r="A6" s="38"/>
      <c r="B6" s="44"/>
      <c r="C6" s="38"/>
      <c r="D6" s="136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="2" customFormat="1" ht="16.5" customHeight="1">
      <c r="A7" s="38"/>
      <c r="B7" s="44"/>
      <c r="C7" s="38"/>
      <c r="D7" s="38"/>
      <c r="E7" s="137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2" customHeight="1">
      <c r="A9" s="38"/>
      <c r="B9" s="44"/>
      <c r="C9" s="38"/>
      <c r="D9" s="136" t="s">
        <v>18</v>
      </c>
      <c r="E9" s="38"/>
      <c r="F9" s="138" t="s">
        <v>1</v>
      </c>
      <c r="G9" s="38"/>
      <c r="H9" s="38"/>
      <c r="I9" s="136" t="s">
        <v>19</v>
      </c>
      <c r="J9" s="138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36" t="s">
        <v>20</v>
      </c>
      <c r="E10" s="38"/>
      <c r="F10" s="138" t="s">
        <v>21</v>
      </c>
      <c r="G10" s="38"/>
      <c r="H10" s="38"/>
      <c r="I10" s="136" t="s">
        <v>22</v>
      </c>
      <c r="J10" s="139" t="str">
        <f>'Rekapitulace stavby'!AN8</f>
        <v>19. 9. 2021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6" t="s">
        <v>24</v>
      </c>
      <c r="E12" s="38"/>
      <c r="F12" s="38"/>
      <c r="G12" s="38"/>
      <c r="H12" s="38"/>
      <c r="I12" s="136" t="s">
        <v>25</v>
      </c>
      <c r="J12" s="138" t="s">
        <v>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4"/>
      <c r="C13" s="38"/>
      <c r="D13" s="38"/>
      <c r="E13" s="138" t="s">
        <v>26</v>
      </c>
      <c r="F13" s="38"/>
      <c r="G13" s="38"/>
      <c r="H13" s="38"/>
      <c r="I13" s="136" t="s">
        <v>27</v>
      </c>
      <c r="J13" s="138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4"/>
      <c r="C15" s="38"/>
      <c r="D15" s="136" t="s">
        <v>28</v>
      </c>
      <c r="E15" s="38"/>
      <c r="F15" s="38"/>
      <c r="G15" s="38"/>
      <c r="H15" s="38"/>
      <c r="I15" s="136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8"/>
      <c r="G16" s="138"/>
      <c r="H16" s="138"/>
      <c r="I16" s="136" t="s">
        <v>27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4"/>
      <c r="C18" s="38"/>
      <c r="D18" s="136" t="s">
        <v>30</v>
      </c>
      <c r="E18" s="38"/>
      <c r="F18" s="38"/>
      <c r="G18" s="38"/>
      <c r="H18" s="38"/>
      <c r="I18" s="136" t="s">
        <v>25</v>
      </c>
      <c r="J18" s="138" t="s">
        <v>1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4"/>
      <c r="C19" s="38"/>
      <c r="D19" s="38"/>
      <c r="E19" s="138" t="s">
        <v>31</v>
      </c>
      <c r="F19" s="38"/>
      <c r="G19" s="38"/>
      <c r="H19" s="38"/>
      <c r="I19" s="136" t="s">
        <v>27</v>
      </c>
      <c r="J19" s="138" t="s">
        <v>1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4"/>
      <c r="C21" s="38"/>
      <c r="D21" s="136" t="s">
        <v>33</v>
      </c>
      <c r="E21" s="38"/>
      <c r="F21" s="38"/>
      <c r="G21" s="38"/>
      <c r="H21" s="38"/>
      <c r="I21" s="136" t="s">
        <v>25</v>
      </c>
      <c r="J21" s="138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4"/>
      <c r="C22" s="38"/>
      <c r="D22" s="38"/>
      <c r="E22" s="138" t="s">
        <v>34</v>
      </c>
      <c r="F22" s="38"/>
      <c r="G22" s="38"/>
      <c r="H22" s="38"/>
      <c r="I22" s="136" t="s">
        <v>27</v>
      </c>
      <c r="J22" s="138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4"/>
      <c r="C24" s="38"/>
      <c r="D24" s="136" t="s">
        <v>35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16.5" customHeight="1">
      <c r="A25" s="140"/>
      <c r="B25" s="141"/>
      <c r="C25" s="140"/>
      <c r="D25" s="140"/>
      <c r="E25" s="142" t="s">
        <v>1</v>
      </c>
      <c r="F25" s="142"/>
      <c r="G25" s="142"/>
      <c r="H25" s="142"/>
      <c r="I25" s="140"/>
      <c r="J25" s="140"/>
      <c r="K25" s="140"/>
      <c r="L25" s="143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</row>
    <row r="26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144"/>
      <c r="E27" s="144"/>
      <c r="F27" s="144"/>
      <c r="G27" s="144"/>
      <c r="H27" s="144"/>
      <c r="I27" s="144"/>
      <c r="J27" s="144"/>
      <c r="K27" s="144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25.44" customHeight="1">
      <c r="A28" s="38"/>
      <c r="B28" s="44"/>
      <c r="C28" s="38"/>
      <c r="D28" s="145" t="s">
        <v>36</v>
      </c>
      <c r="E28" s="38"/>
      <c r="F28" s="38"/>
      <c r="G28" s="38"/>
      <c r="H28" s="38"/>
      <c r="I28" s="38"/>
      <c r="J28" s="146">
        <f>ROUND(J120,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4"/>
      <c r="E29" s="144"/>
      <c r="F29" s="144"/>
      <c r="G29" s="144"/>
      <c r="H29" s="144"/>
      <c r="I29" s="144"/>
      <c r="J29" s="144"/>
      <c r="K29" s="144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4.4" customHeight="1">
      <c r="A30" s="38"/>
      <c r="B30" s="44"/>
      <c r="C30" s="38"/>
      <c r="D30" s="38"/>
      <c r="E30" s="38"/>
      <c r="F30" s="147" t="s">
        <v>38</v>
      </c>
      <c r="G30" s="38"/>
      <c r="H30" s="38"/>
      <c r="I30" s="147" t="s">
        <v>37</v>
      </c>
      <c r="J30" s="147" t="s">
        <v>39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14.4" customHeight="1">
      <c r="A31" s="38"/>
      <c r="B31" s="44"/>
      <c r="C31" s="38"/>
      <c r="D31" s="148" t="s">
        <v>40</v>
      </c>
      <c r="E31" s="136" t="s">
        <v>41</v>
      </c>
      <c r="F31" s="149">
        <f>ROUND((SUM(BE120:BE175)),  2)</f>
        <v>0</v>
      </c>
      <c r="G31" s="38"/>
      <c r="H31" s="38"/>
      <c r="I31" s="150">
        <v>0.20999999999999999</v>
      </c>
      <c r="J31" s="149">
        <f>ROUND(((SUM(BE120:BE175))*I31),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136" t="s">
        <v>42</v>
      </c>
      <c r="F32" s="149">
        <f>ROUND((SUM(BF120:BF175)),  2)</f>
        <v>0</v>
      </c>
      <c r="G32" s="38"/>
      <c r="H32" s="38"/>
      <c r="I32" s="150">
        <v>0.14999999999999999</v>
      </c>
      <c r="J32" s="149">
        <f>ROUND(((SUM(BF120:BF175))*I32),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6" t="s">
        <v>43</v>
      </c>
      <c r="F33" s="149">
        <f>ROUND((SUM(BG120:BG175)),  2)</f>
        <v>0</v>
      </c>
      <c r="G33" s="38"/>
      <c r="H33" s="38"/>
      <c r="I33" s="150">
        <v>0.20999999999999999</v>
      </c>
      <c r="J33" s="149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6" t="s">
        <v>44</v>
      </c>
      <c r="F34" s="149">
        <f>ROUND((SUM(BH120:BH175)),  2)</f>
        <v>0</v>
      </c>
      <c r="G34" s="38"/>
      <c r="H34" s="38"/>
      <c r="I34" s="150">
        <v>0.14999999999999999</v>
      </c>
      <c r="J34" s="149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6" t="s">
        <v>45</v>
      </c>
      <c r="F35" s="149">
        <f>ROUND((SUM(BI120:BI175)),  2)</f>
        <v>0</v>
      </c>
      <c r="G35" s="38"/>
      <c r="H35" s="38"/>
      <c r="I35" s="150">
        <v>0</v>
      </c>
      <c r="J35" s="149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25.44" customHeight="1">
      <c r="A37" s="38"/>
      <c r="B37" s="44"/>
      <c r="C37" s="151"/>
      <c r="D37" s="152" t="s">
        <v>46</v>
      </c>
      <c r="E37" s="153"/>
      <c r="F37" s="153"/>
      <c r="G37" s="154" t="s">
        <v>47</v>
      </c>
      <c r="H37" s="155" t="s">
        <v>48</v>
      </c>
      <c r="I37" s="153"/>
      <c r="J37" s="156">
        <f>SUM(J28:J35)</f>
        <v>0</v>
      </c>
      <c r="K37" s="157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58" t="s">
        <v>49</v>
      </c>
      <c r="E50" s="159"/>
      <c r="F50" s="159"/>
      <c r="G50" s="158" t="s">
        <v>50</v>
      </c>
      <c r="H50" s="159"/>
      <c r="I50" s="159"/>
      <c r="J50" s="159"/>
      <c r="K50" s="159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0" t="s">
        <v>51</v>
      </c>
      <c r="E61" s="161"/>
      <c r="F61" s="162" t="s">
        <v>52</v>
      </c>
      <c r="G61" s="160" t="s">
        <v>51</v>
      </c>
      <c r="H61" s="161"/>
      <c r="I61" s="161"/>
      <c r="J61" s="163" t="s">
        <v>52</v>
      </c>
      <c r="K61" s="161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58" t="s">
        <v>53</v>
      </c>
      <c r="E65" s="164"/>
      <c r="F65" s="164"/>
      <c r="G65" s="158" t="s">
        <v>54</v>
      </c>
      <c r="H65" s="164"/>
      <c r="I65" s="164"/>
      <c r="J65" s="164"/>
      <c r="K65" s="164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0" t="s">
        <v>51</v>
      </c>
      <c r="E76" s="161"/>
      <c r="F76" s="162" t="s">
        <v>52</v>
      </c>
      <c r="G76" s="160" t="s">
        <v>51</v>
      </c>
      <c r="H76" s="161"/>
      <c r="I76" s="161"/>
      <c r="J76" s="163" t="s">
        <v>52</v>
      </c>
      <c r="K76" s="161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76" t="str">
        <f>E7</f>
        <v>LOUKA UL. NÁDRAŽNÍ A PLUTO I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20</v>
      </c>
      <c r="D87" s="40"/>
      <c r="E87" s="40"/>
      <c r="F87" s="27" t="str">
        <f>F10</f>
        <v>LOUKA U LITVÍNOVA</v>
      </c>
      <c r="G87" s="40"/>
      <c r="H87" s="40"/>
      <c r="I87" s="32" t="s">
        <v>22</v>
      </c>
      <c r="J87" s="79" t="str">
        <f>IF(J10="","",J10)</f>
        <v>19. 9. 2021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25.65" customHeight="1">
      <c r="A89" s="38"/>
      <c r="B89" s="39"/>
      <c r="C89" s="32" t="s">
        <v>24</v>
      </c>
      <c r="D89" s="40"/>
      <c r="E89" s="40"/>
      <c r="F89" s="27" t="str">
        <f>E13</f>
        <v>OBEC LOUKA</v>
      </c>
      <c r="G89" s="40"/>
      <c r="H89" s="40"/>
      <c r="I89" s="32" t="s">
        <v>30</v>
      </c>
      <c r="J89" s="36" t="str">
        <f>E19</f>
        <v>RAPID MOST SPOL. S R.O.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25.65" customHeight="1">
      <c r="A90" s="38"/>
      <c r="B90" s="39"/>
      <c r="C90" s="32" t="s">
        <v>28</v>
      </c>
      <c r="D90" s="40"/>
      <c r="E90" s="40"/>
      <c r="F90" s="27" t="str">
        <f>IF(E16="","",E16)</f>
        <v>Vyplň údaj</v>
      </c>
      <c r="G90" s="40"/>
      <c r="H90" s="40"/>
      <c r="I90" s="32" t="s">
        <v>33</v>
      </c>
      <c r="J90" s="36" t="str">
        <f>E22</f>
        <v>ING. VLADIMÍR PLHÁK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9.28" customHeight="1">
      <c r="A92" s="38"/>
      <c r="B92" s="39"/>
      <c r="C92" s="169" t="s">
        <v>94</v>
      </c>
      <c r="D92" s="170"/>
      <c r="E92" s="170"/>
      <c r="F92" s="170"/>
      <c r="G92" s="170"/>
      <c r="H92" s="170"/>
      <c r="I92" s="170"/>
      <c r="J92" s="171" t="s">
        <v>95</v>
      </c>
      <c r="K92" s="17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2.8" customHeight="1">
      <c r="A94" s="38"/>
      <c r="B94" s="39"/>
      <c r="C94" s="172" t="s">
        <v>96</v>
      </c>
      <c r="D94" s="40"/>
      <c r="E94" s="40"/>
      <c r="F94" s="40"/>
      <c r="G94" s="40"/>
      <c r="H94" s="40"/>
      <c r="I94" s="40"/>
      <c r="J94" s="110">
        <f>J120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97</v>
      </c>
    </row>
    <row r="95" s="9" customFormat="1" ht="24.96" customHeight="1">
      <c r="A95" s="9"/>
      <c r="B95" s="173"/>
      <c r="C95" s="174"/>
      <c r="D95" s="175" t="s">
        <v>98</v>
      </c>
      <c r="E95" s="176"/>
      <c r="F95" s="176"/>
      <c r="G95" s="176"/>
      <c r="H95" s="176"/>
      <c r="I95" s="176"/>
      <c r="J95" s="177">
        <f>J121</f>
        <v>0</v>
      </c>
      <c r="K95" s="174"/>
      <c r="L95" s="178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9"/>
      <c r="C96" s="180"/>
      <c r="D96" s="181" t="s">
        <v>99</v>
      </c>
      <c r="E96" s="182"/>
      <c r="F96" s="182"/>
      <c r="G96" s="182"/>
      <c r="H96" s="182"/>
      <c r="I96" s="182"/>
      <c r="J96" s="183">
        <f>J122</f>
        <v>0</v>
      </c>
      <c r="K96" s="180"/>
      <c r="L96" s="184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9"/>
      <c r="C97" s="180"/>
      <c r="D97" s="181" t="s">
        <v>100</v>
      </c>
      <c r="E97" s="182"/>
      <c r="F97" s="182"/>
      <c r="G97" s="182"/>
      <c r="H97" s="182"/>
      <c r="I97" s="182"/>
      <c r="J97" s="183">
        <f>J132</f>
        <v>0</v>
      </c>
      <c r="K97" s="180"/>
      <c r="L97" s="184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9"/>
      <c r="C98" s="180"/>
      <c r="D98" s="181" t="s">
        <v>101</v>
      </c>
      <c r="E98" s="182"/>
      <c r="F98" s="182"/>
      <c r="G98" s="182"/>
      <c r="H98" s="182"/>
      <c r="I98" s="182"/>
      <c r="J98" s="183">
        <f>J148</f>
        <v>0</v>
      </c>
      <c r="K98" s="180"/>
      <c r="L98" s="18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9"/>
      <c r="C99" s="180"/>
      <c r="D99" s="181" t="s">
        <v>102</v>
      </c>
      <c r="E99" s="182"/>
      <c r="F99" s="182"/>
      <c r="G99" s="182"/>
      <c r="H99" s="182"/>
      <c r="I99" s="182"/>
      <c r="J99" s="183">
        <f>J155</f>
        <v>0</v>
      </c>
      <c r="K99" s="180"/>
      <c r="L99" s="18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9"/>
      <c r="C100" s="180"/>
      <c r="D100" s="181" t="s">
        <v>103</v>
      </c>
      <c r="E100" s="182"/>
      <c r="F100" s="182"/>
      <c r="G100" s="182"/>
      <c r="H100" s="182"/>
      <c r="I100" s="182"/>
      <c r="J100" s="183">
        <f>J166</f>
        <v>0</v>
      </c>
      <c r="K100" s="180"/>
      <c r="L100" s="18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3"/>
      <c r="C101" s="174"/>
      <c r="D101" s="175" t="s">
        <v>104</v>
      </c>
      <c r="E101" s="176"/>
      <c r="F101" s="176"/>
      <c r="G101" s="176"/>
      <c r="H101" s="176"/>
      <c r="I101" s="176"/>
      <c r="J101" s="177">
        <f>J168</f>
        <v>0</v>
      </c>
      <c r="K101" s="174"/>
      <c r="L101" s="17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79"/>
      <c r="C102" s="180"/>
      <c r="D102" s="181" t="s">
        <v>105</v>
      </c>
      <c r="E102" s="182"/>
      <c r="F102" s="182"/>
      <c r="G102" s="182"/>
      <c r="H102" s="182"/>
      <c r="I102" s="182"/>
      <c r="J102" s="183">
        <f>J169</f>
        <v>0</v>
      </c>
      <c r="K102" s="180"/>
      <c r="L102" s="18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106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E7</f>
        <v>LOUKA UL. NÁDRAŽNÍ A PLUTO I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F10</f>
        <v>LOUKA U LITVÍNOVA</v>
      </c>
      <c r="G114" s="40"/>
      <c r="H114" s="40"/>
      <c r="I114" s="32" t="s">
        <v>22</v>
      </c>
      <c r="J114" s="79" t="str">
        <f>IF(J10="","",J10)</f>
        <v>19. 9. 2021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5.65" customHeight="1">
      <c r="A116" s="38"/>
      <c r="B116" s="39"/>
      <c r="C116" s="32" t="s">
        <v>24</v>
      </c>
      <c r="D116" s="40"/>
      <c r="E116" s="40"/>
      <c r="F116" s="27" t="str">
        <f>E13</f>
        <v>OBEC LOUKA</v>
      </c>
      <c r="G116" s="40"/>
      <c r="H116" s="40"/>
      <c r="I116" s="32" t="s">
        <v>30</v>
      </c>
      <c r="J116" s="36" t="str">
        <f>E19</f>
        <v>RAPID MOST SPOL. S R.O.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5.65" customHeight="1">
      <c r="A117" s="38"/>
      <c r="B117" s="39"/>
      <c r="C117" s="32" t="s">
        <v>28</v>
      </c>
      <c r="D117" s="40"/>
      <c r="E117" s="40"/>
      <c r="F117" s="27" t="str">
        <f>IF(E16="","",E16)</f>
        <v>Vyplň údaj</v>
      </c>
      <c r="G117" s="40"/>
      <c r="H117" s="40"/>
      <c r="I117" s="32" t="s">
        <v>33</v>
      </c>
      <c r="J117" s="36" t="str">
        <f>E22</f>
        <v>ING. VLADIMÍR PLHÁK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185"/>
      <c r="B119" s="186"/>
      <c r="C119" s="187" t="s">
        <v>107</v>
      </c>
      <c r="D119" s="188" t="s">
        <v>61</v>
      </c>
      <c r="E119" s="188" t="s">
        <v>57</v>
      </c>
      <c r="F119" s="188" t="s">
        <v>58</v>
      </c>
      <c r="G119" s="188" t="s">
        <v>108</v>
      </c>
      <c r="H119" s="188" t="s">
        <v>109</v>
      </c>
      <c r="I119" s="188" t="s">
        <v>110</v>
      </c>
      <c r="J119" s="188" t="s">
        <v>95</v>
      </c>
      <c r="K119" s="189" t="s">
        <v>111</v>
      </c>
      <c r="L119" s="190"/>
      <c r="M119" s="100" t="s">
        <v>1</v>
      </c>
      <c r="N119" s="101" t="s">
        <v>40</v>
      </c>
      <c r="O119" s="101" t="s">
        <v>112</v>
      </c>
      <c r="P119" s="101" t="s">
        <v>113</v>
      </c>
      <c r="Q119" s="101" t="s">
        <v>114</v>
      </c>
      <c r="R119" s="101" t="s">
        <v>115</v>
      </c>
      <c r="S119" s="101" t="s">
        <v>116</v>
      </c>
      <c r="T119" s="102" t="s">
        <v>117</v>
      </c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</row>
    <row r="120" s="2" customFormat="1" ht="22.8" customHeight="1">
      <c r="A120" s="38"/>
      <c r="B120" s="39"/>
      <c r="C120" s="107" t="s">
        <v>118</v>
      </c>
      <c r="D120" s="40"/>
      <c r="E120" s="40"/>
      <c r="F120" s="40"/>
      <c r="G120" s="40"/>
      <c r="H120" s="40"/>
      <c r="I120" s="40"/>
      <c r="J120" s="191">
        <f>BK120</f>
        <v>0</v>
      </c>
      <c r="K120" s="40"/>
      <c r="L120" s="44"/>
      <c r="M120" s="103"/>
      <c r="N120" s="192"/>
      <c r="O120" s="104"/>
      <c r="P120" s="193">
        <f>P121+P168</f>
        <v>0</v>
      </c>
      <c r="Q120" s="104"/>
      <c r="R120" s="193">
        <f>R121+R168</f>
        <v>2.1555200000000001</v>
      </c>
      <c r="S120" s="104"/>
      <c r="T120" s="194">
        <f>T121+T168</f>
        <v>711.62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75</v>
      </c>
      <c r="AU120" s="17" t="s">
        <v>97</v>
      </c>
      <c r="BK120" s="195">
        <f>BK121+BK168</f>
        <v>0</v>
      </c>
    </row>
    <row r="121" s="12" customFormat="1" ht="25.92" customHeight="1">
      <c r="A121" s="12"/>
      <c r="B121" s="196"/>
      <c r="C121" s="197"/>
      <c r="D121" s="198" t="s">
        <v>75</v>
      </c>
      <c r="E121" s="199" t="s">
        <v>119</v>
      </c>
      <c r="F121" s="199" t="s">
        <v>120</v>
      </c>
      <c r="G121" s="197"/>
      <c r="H121" s="197"/>
      <c r="I121" s="200"/>
      <c r="J121" s="201">
        <f>BK121</f>
        <v>0</v>
      </c>
      <c r="K121" s="197"/>
      <c r="L121" s="202"/>
      <c r="M121" s="203"/>
      <c r="N121" s="204"/>
      <c r="O121" s="204"/>
      <c r="P121" s="205">
        <f>P122+P132+P148+P155+P166</f>
        <v>0</v>
      </c>
      <c r="Q121" s="204"/>
      <c r="R121" s="205">
        <f>R122+R132+R148+R155+R166</f>
        <v>2.1555200000000001</v>
      </c>
      <c r="S121" s="204"/>
      <c r="T121" s="206">
        <f>T122+T132+T148+T155+T166</f>
        <v>711.62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07" t="s">
        <v>81</v>
      </c>
      <c r="AT121" s="208" t="s">
        <v>75</v>
      </c>
      <c r="AU121" s="208" t="s">
        <v>76</v>
      </c>
      <c r="AY121" s="207" t="s">
        <v>121</v>
      </c>
      <c r="BK121" s="209">
        <f>BK122+BK132+BK148+BK155+BK166</f>
        <v>0</v>
      </c>
    </row>
    <row r="122" s="12" customFormat="1" ht="22.8" customHeight="1">
      <c r="A122" s="12"/>
      <c r="B122" s="196"/>
      <c r="C122" s="197"/>
      <c r="D122" s="198" t="s">
        <v>75</v>
      </c>
      <c r="E122" s="210" t="s">
        <v>81</v>
      </c>
      <c r="F122" s="210" t="s">
        <v>122</v>
      </c>
      <c r="G122" s="197"/>
      <c r="H122" s="197"/>
      <c r="I122" s="200"/>
      <c r="J122" s="211">
        <f>BK122</f>
        <v>0</v>
      </c>
      <c r="K122" s="197"/>
      <c r="L122" s="202"/>
      <c r="M122" s="203"/>
      <c r="N122" s="204"/>
      <c r="O122" s="204"/>
      <c r="P122" s="205">
        <f>SUM(P123:P131)</f>
        <v>0</v>
      </c>
      <c r="Q122" s="204"/>
      <c r="R122" s="205">
        <f>SUM(R123:R131)</f>
        <v>0.18032000000000001</v>
      </c>
      <c r="S122" s="204"/>
      <c r="T122" s="206">
        <f>SUM(T123:T131)</f>
        <v>711.62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7" t="s">
        <v>81</v>
      </c>
      <c r="AT122" s="208" t="s">
        <v>75</v>
      </c>
      <c r="AU122" s="208" t="s">
        <v>81</v>
      </c>
      <c r="AY122" s="207" t="s">
        <v>121</v>
      </c>
      <c r="BK122" s="209">
        <f>SUM(BK123:BK131)</f>
        <v>0</v>
      </c>
    </row>
    <row r="123" s="2" customFormat="1" ht="24.15" customHeight="1">
      <c r="A123" s="38"/>
      <c r="B123" s="39"/>
      <c r="C123" s="212" t="s">
        <v>81</v>
      </c>
      <c r="D123" s="212" t="s">
        <v>123</v>
      </c>
      <c r="E123" s="213" t="s">
        <v>124</v>
      </c>
      <c r="F123" s="214" t="s">
        <v>125</v>
      </c>
      <c r="G123" s="215" t="s">
        <v>85</v>
      </c>
      <c r="H123" s="216">
        <v>805</v>
      </c>
      <c r="I123" s="217"/>
      <c r="J123" s="218">
        <f>ROUND(I123*H123,2)</f>
        <v>0</v>
      </c>
      <c r="K123" s="214" t="s">
        <v>126</v>
      </c>
      <c r="L123" s="44"/>
      <c r="M123" s="219" t="s">
        <v>1</v>
      </c>
      <c r="N123" s="220" t="s">
        <v>41</v>
      </c>
      <c r="O123" s="91"/>
      <c r="P123" s="221">
        <f>O123*H123</f>
        <v>0</v>
      </c>
      <c r="Q123" s="221">
        <v>0</v>
      </c>
      <c r="R123" s="221">
        <f>Q123*H123</f>
        <v>0</v>
      </c>
      <c r="S123" s="221">
        <v>0.23999999999999999</v>
      </c>
      <c r="T123" s="222">
        <f>S123*H123</f>
        <v>193.19999999999999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23" t="s">
        <v>127</v>
      </c>
      <c r="AT123" s="223" t="s">
        <v>123</v>
      </c>
      <c r="AU123" s="223" t="s">
        <v>87</v>
      </c>
      <c r="AY123" s="17" t="s">
        <v>121</v>
      </c>
      <c r="BE123" s="224">
        <f>IF(N123="základní",J123,0)</f>
        <v>0</v>
      </c>
      <c r="BF123" s="224">
        <f>IF(N123="snížená",J123,0)</f>
        <v>0</v>
      </c>
      <c r="BG123" s="224">
        <f>IF(N123="zákl. přenesená",J123,0)</f>
        <v>0</v>
      </c>
      <c r="BH123" s="224">
        <f>IF(N123="sníž. přenesená",J123,0)</f>
        <v>0</v>
      </c>
      <c r="BI123" s="224">
        <f>IF(N123="nulová",J123,0)</f>
        <v>0</v>
      </c>
      <c r="BJ123" s="17" t="s">
        <v>81</v>
      </c>
      <c r="BK123" s="224">
        <f>ROUND(I123*H123,2)</f>
        <v>0</v>
      </c>
      <c r="BL123" s="17" t="s">
        <v>127</v>
      </c>
      <c r="BM123" s="223" t="s">
        <v>128</v>
      </c>
    </row>
    <row r="124" s="13" customFormat="1">
      <c r="A124" s="13"/>
      <c r="B124" s="225"/>
      <c r="C124" s="226"/>
      <c r="D124" s="227" t="s">
        <v>129</v>
      </c>
      <c r="E124" s="228" t="s">
        <v>1</v>
      </c>
      <c r="F124" s="229" t="s">
        <v>130</v>
      </c>
      <c r="G124" s="226"/>
      <c r="H124" s="228" t="s">
        <v>1</v>
      </c>
      <c r="I124" s="230"/>
      <c r="J124" s="226"/>
      <c r="K124" s="226"/>
      <c r="L124" s="231"/>
      <c r="M124" s="232"/>
      <c r="N124" s="233"/>
      <c r="O124" s="233"/>
      <c r="P124" s="233"/>
      <c r="Q124" s="233"/>
      <c r="R124" s="233"/>
      <c r="S124" s="233"/>
      <c r="T124" s="234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5" t="s">
        <v>129</v>
      </c>
      <c r="AU124" s="235" t="s">
        <v>87</v>
      </c>
      <c r="AV124" s="13" t="s">
        <v>81</v>
      </c>
      <c r="AW124" s="13" t="s">
        <v>32</v>
      </c>
      <c r="AX124" s="13" t="s">
        <v>76</v>
      </c>
      <c r="AY124" s="235" t="s">
        <v>121</v>
      </c>
    </row>
    <row r="125" s="14" customFormat="1">
      <c r="A125" s="14"/>
      <c r="B125" s="236"/>
      <c r="C125" s="237"/>
      <c r="D125" s="227" t="s">
        <v>129</v>
      </c>
      <c r="E125" s="238" t="s">
        <v>1</v>
      </c>
      <c r="F125" s="239" t="s">
        <v>131</v>
      </c>
      <c r="G125" s="237"/>
      <c r="H125" s="240">
        <v>805</v>
      </c>
      <c r="I125" s="241"/>
      <c r="J125" s="237"/>
      <c r="K125" s="237"/>
      <c r="L125" s="242"/>
      <c r="M125" s="243"/>
      <c r="N125" s="244"/>
      <c r="O125" s="244"/>
      <c r="P125" s="244"/>
      <c r="Q125" s="244"/>
      <c r="R125" s="244"/>
      <c r="S125" s="244"/>
      <c r="T125" s="245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6" t="s">
        <v>129</v>
      </c>
      <c r="AU125" s="246" t="s">
        <v>87</v>
      </c>
      <c r="AV125" s="14" t="s">
        <v>87</v>
      </c>
      <c r="AW125" s="14" t="s">
        <v>32</v>
      </c>
      <c r="AX125" s="14" t="s">
        <v>81</v>
      </c>
      <c r="AY125" s="246" t="s">
        <v>121</v>
      </c>
    </row>
    <row r="126" s="2" customFormat="1" ht="24.15" customHeight="1">
      <c r="A126" s="38"/>
      <c r="B126" s="39"/>
      <c r="C126" s="212" t="s">
        <v>87</v>
      </c>
      <c r="D126" s="212" t="s">
        <v>123</v>
      </c>
      <c r="E126" s="213" t="s">
        <v>132</v>
      </c>
      <c r="F126" s="214" t="s">
        <v>133</v>
      </c>
      <c r="G126" s="215" t="s">
        <v>85</v>
      </c>
      <c r="H126" s="216">
        <v>1932</v>
      </c>
      <c r="I126" s="217"/>
      <c r="J126" s="218">
        <f>ROUND(I126*H126,2)</f>
        <v>0</v>
      </c>
      <c r="K126" s="214" t="s">
        <v>126</v>
      </c>
      <c r="L126" s="44"/>
      <c r="M126" s="219" t="s">
        <v>1</v>
      </c>
      <c r="N126" s="220" t="s">
        <v>41</v>
      </c>
      <c r="O126" s="91"/>
      <c r="P126" s="221">
        <f>O126*H126</f>
        <v>0</v>
      </c>
      <c r="Q126" s="221">
        <v>4.0000000000000003E-05</v>
      </c>
      <c r="R126" s="221">
        <f>Q126*H126</f>
        <v>0.077280000000000001</v>
      </c>
      <c r="S126" s="221">
        <v>0.11500000000000001</v>
      </c>
      <c r="T126" s="222">
        <f>S126*H126</f>
        <v>222.18000000000001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127</v>
      </c>
      <c r="AT126" s="223" t="s">
        <v>123</v>
      </c>
      <c r="AU126" s="223" t="s">
        <v>87</v>
      </c>
      <c r="AY126" s="17" t="s">
        <v>121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81</v>
      </c>
      <c r="BK126" s="224">
        <f>ROUND(I126*H126,2)</f>
        <v>0</v>
      </c>
      <c r="BL126" s="17" t="s">
        <v>127</v>
      </c>
      <c r="BM126" s="223" t="s">
        <v>134</v>
      </c>
    </row>
    <row r="127" s="13" customFormat="1">
      <c r="A127" s="13"/>
      <c r="B127" s="225"/>
      <c r="C127" s="226"/>
      <c r="D127" s="227" t="s">
        <v>129</v>
      </c>
      <c r="E127" s="228" t="s">
        <v>1</v>
      </c>
      <c r="F127" s="229" t="s">
        <v>135</v>
      </c>
      <c r="G127" s="226"/>
      <c r="H127" s="228" t="s">
        <v>1</v>
      </c>
      <c r="I127" s="230"/>
      <c r="J127" s="226"/>
      <c r="K127" s="226"/>
      <c r="L127" s="231"/>
      <c r="M127" s="232"/>
      <c r="N127" s="233"/>
      <c r="O127" s="233"/>
      <c r="P127" s="233"/>
      <c r="Q127" s="233"/>
      <c r="R127" s="233"/>
      <c r="S127" s="233"/>
      <c r="T127" s="23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5" t="s">
        <v>129</v>
      </c>
      <c r="AU127" s="235" t="s">
        <v>87</v>
      </c>
      <c r="AV127" s="13" t="s">
        <v>81</v>
      </c>
      <c r="AW127" s="13" t="s">
        <v>32</v>
      </c>
      <c r="AX127" s="13" t="s">
        <v>76</v>
      </c>
      <c r="AY127" s="235" t="s">
        <v>121</v>
      </c>
    </row>
    <row r="128" s="14" customFormat="1">
      <c r="A128" s="14"/>
      <c r="B128" s="236"/>
      <c r="C128" s="237"/>
      <c r="D128" s="227" t="s">
        <v>129</v>
      </c>
      <c r="E128" s="238" t="s">
        <v>1</v>
      </c>
      <c r="F128" s="239" t="s">
        <v>136</v>
      </c>
      <c r="G128" s="237"/>
      <c r="H128" s="240">
        <v>1932</v>
      </c>
      <c r="I128" s="241"/>
      <c r="J128" s="237"/>
      <c r="K128" s="237"/>
      <c r="L128" s="242"/>
      <c r="M128" s="243"/>
      <c r="N128" s="244"/>
      <c r="O128" s="244"/>
      <c r="P128" s="244"/>
      <c r="Q128" s="244"/>
      <c r="R128" s="244"/>
      <c r="S128" s="244"/>
      <c r="T128" s="245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46" t="s">
        <v>129</v>
      </c>
      <c r="AU128" s="246" t="s">
        <v>87</v>
      </c>
      <c r="AV128" s="14" t="s">
        <v>87</v>
      </c>
      <c r="AW128" s="14" t="s">
        <v>32</v>
      </c>
      <c r="AX128" s="14" t="s">
        <v>81</v>
      </c>
      <c r="AY128" s="246" t="s">
        <v>121</v>
      </c>
    </row>
    <row r="129" s="2" customFormat="1" ht="24.15" customHeight="1">
      <c r="A129" s="38"/>
      <c r="B129" s="39"/>
      <c r="C129" s="212" t="s">
        <v>137</v>
      </c>
      <c r="D129" s="212" t="s">
        <v>123</v>
      </c>
      <c r="E129" s="213" t="s">
        <v>138</v>
      </c>
      <c r="F129" s="214" t="s">
        <v>139</v>
      </c>
      <c r="G129" s="215" t="s">
        <v>85</v>
      </c>
      <c r="H129" s="216">
        <v>1288</v>
      </c>
      <c r="I129" s="217"/>
      <c r="J129" s="218">
        <f>ROUND(I129*H129,2)</f>
        <v>0</v>
      </c>
      <c r="K129" s="214" t="s">
        <v>126</v>
      </c>
      <c r="L129" s="44"/>
      <c r="M129" s="219" t="s">
        <v>1</v>
      </c>
      <c r="N129" s="220" t="s">
        <v>41</v>
      </c>
      <c r="O129" s="91"/>
      <c r="P129" s="221">
        <f>O129*H129</f>
        <v>0</v>
      </c>
      <c r="Q129" s="221">
        <v>8.0000000000000007E-05</v>
      </c>
      <c r="R129" s="221">
        <f>Q129*H129</f>
        <v>0.10304000000000001</v>
      </c>
      <c r="S129" s="221">
        <v>0.23000000000000001</v>
      </c>
      <c r="T129" s="222">
        <f>S129*H129</f>
        <v>296.24000000000001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3" t="s">
        <v>127</v>
      </c>
      <c r="AT129" s="223" t="s">
        <v>123</v>
      </c>
      <c r="AU129" s="223" t="s">
        <v>87</v>
      </c>
      <c r="AY129" s="17" t="s">
        <v>121</v>
      </c>
      <c r="BE129" s="224">
        <f>IF(N129="základní",J129,0)</f>
        <v>0</v>
      </c>
      <c r="BF129" s="224">
        <f>IF(N129="snížená",J129,0)</f>
        <v>0</v>
      </c>
      <c r="BG129" s="224">
        <f>IF(N129="zákl. přenesená",J129,0)</f>
        <v>0</v>
      </c>
      <c r="BH129" s="224">
        <f>IF(N129="sníž. přenesená",J129,0)</f>
        <v>0</v>
      </c>
      <c r="BI129" s="224">
        <f>IF(N129="nulová",J129,0)</f>
        <v>0</v>
      </c>
      <c r="BJ129" s="17" t="s">
        <v>81</v>
      </c>
      <c r="BK129" s="224">
        <f>ROUND(I129*H129,2)</f>
        <v>0</v>
      </c>
      <c r="BL129" s="17" t="s">
        <v>127</v>
      </c>
      <c r="BM129" s="223" t="s">
        <v>140</v>
      </c>
    </row>
    <row r="130" s="13" customFormat="1">
      <c r="A130" s="13"/>
      <c r="B130" s="225"/>
      <c r="C130" s="226"/>
      <c r="D130" s="227" t="s">
        <v>129</v>
      </c>
      <c r="E130" s="228" t="s">
        <v>1</v>
      </c>
      <c r="F130" s="229" t="s">
        <v>141</v>
      </c>
      <c r="G130" s="226"/>
      <c r="H130" s="228" t="s">
        <v>1</v>
      </c>
      <c r="I130" s="230"/>
      <c r="J130" s="226"/>
      <c r="K130" s="226"/>
      <c r="L130" s="231"/>
      <c r="M130" s="232"/>
      <c r="N130" s="233"/>
      <c r="O130" s="233"/>
      <c r="P130" s="233"/>
      <c r="Q130" s="233"/>
      <c r="R130" s="233"/>
      <c r="S130" s="233"/>
      <c r="T130" s="234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5" t="s">
        <v>129</v>
      </c>
      <c r="AU130" s="235" t="s">
        <v>87</v>
      </c>
      <c r="AV130" s="13" t="s">
        <v>81</v>
      </c>
      <c r="AW130" s="13" t="s">
        <v>32</v>
      </c>
      <c r="AX130" s="13" t="s">
        <v>76</v>
      </c>
      <c r="AY130" s="235" t="s">
        <v>121</v>
      </c>
    </row>
    <row r="131" s="14" customFormat="1">
      <c r="A131" s="14"/>
      <c r="B131" s="236"/>
      <c r="C131" s="237"/>
      <c r="D131" s="227" t="s">
        <v>129</v>
      </c>
      <c r="E131" s="238" t="s">
        <v>1</v>
      </c>
      <c r="F131" s="239" t="s">
        <v>142</v>
      </c>
      <c r="G131" s="237"/>
      <c r="H131" s="240">
        <v>1288</v>
      </c>
      <c r="I131" s="241"/>
      <c r="J131" s="237"/>
      <c r="K131" s="237"/>
      <c r="L131" s="242"/>
      <c r="M131" s="243"/>
      <c r="N131" s="244"/>
      <c r="O131" s="244"/>
      <c r="P131" s="244"/>
      <c r="Q131" s="244"/>
      <c r="R131" s="244"/>
      <c r="S131" s="244"/>
      <c r="T131" s="245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46" t="s">
        <v>129</v>
      </c>
      <c r="AU131" s="246" t="s">
        <v>87</v>
      </c>
      <c r="AV131" s="14" t="s">
        <v>87</v>
      </c>
      <c r="AW131" s="14" t="s">
        <v>32</v>
      </c>
      <c r="AX131" s="14" t="s">
        <v>81</v>
      </c>
      <c r="AY131" s="246" t="s">
        <v>121</v>
      </c>
    </row>
    <row r="132" s="12" customFormat="1" ht="22.8" customHeight="1">
      <c r="A132" s="12"/>
      <c r="B132" s="196"/>
      <c r="C132" s="197"/>
      <c r="D132" s="198" t="s">
        <v>75</v>
      </c>
      <c r="E132" s="210" t="s">
        <v>143</v>
      </c>
      <c r="F132" s="210" t="s">
        <v>144</v>
      </c>
      <c r="G132" s="197"/>
      <c r="H132" s="197"/>
      <c r="I132" s="200"/>
      <c r="J132" s="211">
        <f>BK132</f>
        <v>0</v>
      </c>
      <c r="K132" s="197"/>
      <c r="L132" s="202"/>
      <c r="M132" s="203"/>
      <c r="N132" s="204"/>
      <c r="O132" s="204"/>
      <c r="P132" s="205">
        <f>SUM(P133:P147)</f>
        <v>0</v>
      </c>
      <c r="Q132" s="204"/>
      <c r="R132" s="205">
        <f>SUM(R133:R147)</f>
        <v>1.9642</v>
      </c>
      <c r="S132" s="204"/>
      <c r="T132" s="206">
        <f>SUM(T133:T147)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07" t="s">
        <v>81</v>
      </c>
      <c r="AT132" s="208" t="s">
        <v>75</v>
      </c>
      <c r="AU132" s="208" t="s">
        <v>81</v>
      </c>
      <c r="AY132" s="207" t="s">
        <v>121</v>
      </c>
      <c r="BK132" s="209">
        <f>SUM(BK133:BK147)</f>
        <v>0</v>
      </c>
    </row>
    <row r="133" s="2" customFormat="1" ht="33" customHeight="1">
      <c r="A133" s="38"/>
      <c r="B133" s="39"/>
      <c r="C133" s="212" t="s">
        <v>127</v>
      </c>
      <c r="D133" s="212" t="s">
        <v>123</v>
      </c>
      <c r="E133" s="213" t="s">
        <v>145</v>
      </c>
      <c r="F133" s="214" t="s">
        <v>146</v>
      </c>
      <c r="G133" s="215" t="s">
        <v>85</v>
      </c>
      <c r="H133" s="216">
        <v>805</v>
      </c>
      <c r="I133" s="217"/>
      <c r="J133" s="218">
        <f>ROUND(I133*H133,2)</f>
        <v>0</v>
      </c>
      <c r="K133" s="214" t="s">
        <v>126</v>
      </c>
      <c r="L133" s="44"/>
      <c r="M133" s="219" t="s">
        <v>1</v>
      </c>
      <c r="N133" s="220" t="s">
        <v>41</v>
      </c>
      <c r="O133" s="91"/>
      <c r="P133" s="221">
        <f>O133*H133</f>
        <v>0</v>
      </c>
      <c r="Q133" s="221">
        <v>0</v>
      </c>
      <c r="R133" s="221">
        <f>Q133*H133</f>
        <v>0</v>
      </c>
      <c r="S133" s="221">
        <v>0</v>
      </c>
      <c r="T133" s="22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3" t="s">
        <v>127</v>
      </c>
      <c r="AT133" s="223" t="s">
        <v>123</v>
      </c>
      <c r="AU133" s="223" t="s">
        <v>87</v>
      </c>
      <c r="AY133" s="17" t="s">
        <v>121</v>
      </c>
      <c r="BE133" s="224">
        <f>IF(N133="základní",J133,0)</f>
        <v>0</v>
      </c>
      <c r="BF133" s="224">
        <f>IF(N133="snížená",J133,0)</f>
        <v>0</v>
      </c>
      <c r="BG133" s="224">
        <f>IF(N133="zákl. přenesená",J133,0)</f>
        <v>0</v>
      </c>
      <c r="BH133" s="224">
        <f>IF(N133="sníž. přenesená",J133,0)</f>
        <v>0</v>
      </c>
      <c r="BI133" s="224">
        <f>IF(N133="nulová",J133,0)</f>
        <v>0</v>
      </c>
      <c r="BJ133" s="17" t="s">
        <v>81</v>
      </c>
      <c r="BK133" s="224">
        <f>ROUND(I133*H133,2)</f>
        <v>0</v>
      </c>
      <c r="BL133" s="17" t="s">
        <v>127</v>
      </c>
      <c r="BM133" s="223" t="s">
        <v>147</v>
      </c>
    </row>
    <row r="134" s="13" customFormat="1">
      <c r="A134" s="13"/>
      <c r="B134" s="225"/>
      <c r="C134" s="226"/>
      <c r="D134" s="227" t="s">
        <v>129</v>
      </c>
      <c r="E134" s="228" t="s">
        <v>1</v>
      </c>
      <c r="F134" s="229" t="s">
        <v>130</v>
      </c>
      <c r="G134" s="226"/>
      <c r="H134" s="228" t="s">
        <v>1</v>
      </c>
      <c r="I134" s="230"/>
      <c r="J134" s="226"/>
      <c r="K134" s="226"/>
      <c r="L134" s="231"/>
      <c r="M134" s="232"/>
      <c r="N134" s="233"/>
      <c r="O134" s="233"/>
      <c r="P134" s="233"/>
      <c r="Q134" s="233"/>
      <c r="R134" s="233"/>
      <c r="S134" s="233"/>
      <c r="T134" s="23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5" t="s">
        <v>129</v>
      </c>
      <c r="AU134" s="235" t="s">
        <v>87</v>
      </c>
      <c r="AV134" s="13" t="s">
        <v>81</v>
      </c>
      <c r="AW134" s="13" t="s">
        <v>32</v>
      </c>
      <c r="AX134" s="13" t="s">
        <v>76</v>
      </c>
      <c r="AY134" s="235" t="s">
        <v>121</v>
      </c>
    </row>
    <row r="135" s="14" customFormat="1">
      <c r="A135" s="14"/>
      <c r="B135" s="236"/>
      <c r="C135" s="237"/>
      <c r="D135" s="227" t="s">
        <v>129</v>
      </c>
      <c r="E135" s="238" t="s">
        <v>1</v>
      </c>
      <c r="F135" s="239" t="s">
        <v>131</v>
      </c>
      <c r="G135" s="237"/>
      <c r="H135" s="240">
        <v>805</v>
      </c>
      <c r="I135" s="241"/>
      <c r="J135" s="237"/>
      <c r="K135" s="237"/>
      <c r="L135" s="242"/>
      <c r="M135" s="243"/>
      <c r="N135" s="244"/>
      <c r="O135" s="244"/>
      <c r="P135" s="244"/>
      <c r="Q135" s="244"/>
      <c r="R135" s="244"/>
      <c r="S135" s="244"/>
      <c r="T135" s="24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6" t="s">
        <v>129</v>
      </c>
      <c r="AU135" s="246" t="s">
        <v>87</v>
      </c>
      <c r="AV135" s="14" t="s">
        <v>87</v>
      </c>
      <c r="AW135" s="14" t="s">
        <v>32</v>
      </c>
      <c r="AX135" s="14" t="s">
        <v>81</v>
      </c>
      <c r="AY135" s="246" t="s">
        <v>121</v>
      </c>
    </row>
    <row r="136" s="2" customFormat="1" ht="24.15" customHeight="1">
      <c r="A136" s="38"/>
      <c r="B136" s="39"/>
      <c r="C136" s="212" t="s">
        <v>143</v>
      </c>
      <c r="D136" s="212" t="s">
        <v>123</v>
      </c>
      <c r="E136" s="213" t="s">
        <v>148</v>
      </c>
      <c r="F136" s="214" t="s">
        <v>149</v>
      </c>
      <c r="G136" s="215" t="s">
        <v>85</v>
      </c>
      <c r="H136" s="216">
        <v>2093</v>
      </c>
      <c r="I136" s="217"/>
      <c r="J136" s="218">
        <f>ROUND(I136*H136,2)</f>
        <v>0</v>
      </c>
      <c r="K136" s="214" t="s">
        <v>126</v>
      </c>
      <c r="L136" s="44"/>
      <c r="M136" s="219" t="s">
        <v>1</v>
      </c>
      <c r="N136" s="220" t="s">
        <v>41</v>
      </c>
      <c r="O136" s="91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127</v>
      </c>
      <c r="AT136" s="223" t="s">
        <v>123</v>
      </c>
      <c r="AU136" s="223" t="s">
        <v>87</v>
      </c>
      <c r="AY136" s="17" t="s">
        <v>121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81</v>
      </c>
      <c r="BK136" s="224">
        <f>ROUND(I136*H136,2)</f>
        <v>0</v>
      </c>
      <c r="BL136" s="17" t="s">
        <v>127</v>
      </c>
      <c r="BM136" s="223" t="s">
        <v>150</v>
      </c>
    </row>
    <row r="137" s="14" customFormat="1">
      <c r="A137" s="14"/>
      <c r="B137" s="236"/>
      <c r="C137" s="237"/>
      <c r="D137" s="227" t="s">
        <v>129</v>
      </c>
      <c r="E137" s="238" t="s">
        <v>1</v>
      </c>
      <c r="F137" s="239" t="s">
        <v>131</v>
      </c>
      <c r="G137" s="237"/>
      <c r="H137" s="240">
        <v>805</v>
      </c>
      <c r="I137" s="241"/>
      <c r="J137" s="237"/>
      <c r="K137" s="237"/>
      <c r="L137" s="242"/>
      <c r="M137" s="243"/>
      <c r="N137" s="244"/>
      <c r="O137" s="244"/>
      <c r="P137" s="244"/>
      <c r="Q137" s="244"/>
      <c r="R137" s="244"/>
      <c r="S137" s="244"/>
      <c r="T137" s="24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6" t="s">
        <v>129</v>
      </c>
      <c r="AU137" s="246" t="s">
        <v>87</v>
      </c>
      <c r="AV137" s="14" t="s">
        <v>87</v>
      </c>
      <c r="AW137" s="14" t="s">
        <v>32</v>
      </c>
      <c r="AX137" s="14" t="s">
        <v>76</v>
      </c>
      <c r="AY137" s="246" t="s">
        <v>121</v>
      </c>
    </row>
    <row r="138" s="14" customFormat="1">
      <c r="A138" s="14"/>
      <c r="B138" s="236"/>
      <c r="C138" s="237"/>
      <c r="D138" s="227" t="s">
        <v>129</v>
      </c>
      <c r="E138" s="238" t="s">
        <v>1</v>
      </c>
      <c r="F138" s="239" t="s">
        <v>142</v>
      </c>
      <c r="G138" s="237"/>
      <c r="H138" s="240">
        <v>1288</v>
      </c>
      <c r="I138" s="241"/>
      <c r="J138" s="237"/>
      <c r="K138" s="237"/>
      <c r="L138" s="242"/>
      <c r="M138" s="243"/>
      <c r="N138" s="244"/>
      <c r="O138" s="244"/>
      <c r="P138" s="244"/>
      <c r="Q138" s="244"/>
      <c r="R138" s="244"/>
      <c r="S138" s="244"/>
      <c r="T138" s="24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6" t="s">
        <v>129</v>
      </c>
      <c r="AU138" s="246" t="s">
        <v>87</v>
      </c>
      <c r="AV138" s="14" t="s">
        <v>87</v>
      </c>
      <c r="AW138" s="14" t="s">
        <v>32</v>
      </c>
      <c r="AX138" s="14" t="s">
        <v>76</v>
      </c>
      <c r="AY138" s="246" t="s">
        <v>121</v>
      </c>
    </row>
    <row r="139" s="15" customFormat="1">
      <c r="A139" s="15"/>
      <c r="B139" s="247"/>
      <c r="C139" s="248"/>
      <c r="D139" s="227" t="s">
        <v>129</v>
      </c>
      <c r="E139" s="249" t="s">
        <v>1</v>
      </c>
      <c r="F139" s="250" t="s">
        <v>151</v>
      </c>
      <c r="G139" s="248"/>
      <c r="H139" s="251">
        <v>2093</v>
      </c>
      <c r="I139" s="252"/>
      <c r="J139" s="248"/>
      <c r="K139" s="248"/>
      <c r="L139" s="253"/>
      <c r="M139" s="254"/>
      <c r="N139" s="255"/>
      <c r="O139" s="255"/>
      <c r="P139" s="255"/>
      <c r="Q139" s="255"/>
      <c r="R139" s="255"/>
      <c r="S139" s="255"/>
      <c r="T139" s="256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57" t="s">
        <v>129</v>
      </c>
      <c r="AU139" s="257" t="s">
        <v>87</v>
      </c>
      <c r="AV139" s="15" t="s">
        <v>127</v>
      </c>
      <c r="AW139" s="15" t="s">
        <v>32</v>
      </c>
      <c r="AX139" s="15" t="s">
        <v>81</v>
      </c>
      <c r="AY139" s="257" t="s">
        <v>121</v>
      </c>
    </row>
    <row r="140" s="2" customFormat="1" ht="24.15" customHeight="1">
      <c r="A140" s="38"/>
      <c r="B140" s="39"/>
      <c r="C140" s="212" t="s">
        <v>152</v>
      </c>
      <c r="D140" s="212" t="s">
        <v>123</v>
      </c>
      <c r="E140" s="213" t="s">
        <v>153</v>
      </c>
      <c r="F140" s="214" t="s">
        <v>154</v>
      </c>
      <c r="G140" s="215" t="s">
        <v>85</v>
      </c>
      <c r="H140" s="216">
        <v>3220</v>
      </c>
      <c r="I140" s="217"/>
      <c r="J140" s="218">
        <f>ROUND(I140*H140,2)</f>
        <v>0</v>
      </c>
      <c r="K140" s="214" t="s">
        <v>126</v>
      </c>
      <c r="L140" s="44"/>
      <c r="M140" s="219" t="s">
        <v>1</v>
      </c>
      <c r="N140" s="220" t="s">
        <v>41</v>
      </c>
      <c r="O140" s="91"/>
      <c r="P140" s="221">
        <f>O140*H140</f>
        <v>0</v>
      </c>
      <c r="Q140" s="221">
        <v>0.00060999999999999997</v>
      </c>
      <c r="R140" s="221">
        <f>Q140*H140</f>
        <v>1.9642</v>
      </c>
      <c r="S140" s="221">
        <v>0</v>
      </c>
      <c r="T140" s="22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3" t="s">
        <v>127</v>
      </c>
      <c r="AT140" s="223" t="s">
        <v>123</v>
      </c>
      <c r="AU140" s="223" t="s">
        <v>87</v>
      </c>
      <c r="AY140" s="17" t="s">
        <v>121</v>
      </c>
      <c r="BE140" s="224">
        <f>IF(N140="základní",J140,0)</f>
        <v>0</v>
      </c>
      <c r="BF140" s="224">
        <f>IF(N140="snížená",J140,0)</f>
        <v>0</v>
      </c>
      <c r="BG140" s="224">
        <f>IF(N140="zákl. přenesená",J140,0)</f>
        <v>0</v>
      </c>
      <c r="BH140" s="224">
        <f>IF(N140="sníž. přenesená",J140,0)</f>
        <v>0</v>
      </c>
      <c r="BI140" s="224">
        <f>IF(N140="nulová",J140,0)</f>
        <v>0</v>
      </c>
      <c r="BJ140" s="17" t="s">
        <v>81</v>
      </c>
      <c r="BK140" s="224">
        <f>ROUND(I140*H140,2)</f>
        <v>0</v>
      </c>
      <c r="BL140" s="17" t="s">
        <v>127</v>
      </c>
      <c r="BM140" s="223" t="s">
        <v>155</v>
      </c>
    </row>
    <row r="141" s="14" customFormat="1">
      <c r="A141" s="14"/>
      <c r="B141" s="236"/>
      <c r="C141" s="237"/>
      <c r="D141" s="227" t="s">
        <v>129</v>
      </c>
      <c r="E141" s="238" t="s">
        <v>1</v>
      </c>
      <c r="F141" s="239" t="s">
        <v>83</v>
      </c>
      <c r="G141" s="237"/>
      <c r="H141" s="240">
        <v>3220</v>
      </c>
      <c r="I141" s="241"/>
      <c r="J141" s="237"/>
      <c r="K141" s="237"/>
      <c r="L141" s="242"/>
      <c r="M141" s="243"/>
      <c r="N141" s="244"/>
      <c r="O141" s="244"/>
      <c r="P141" s="244"/>
      <c r="Q141" s="244"/>
      <c r="R141" s="244"/>
      <c r="S141" s="244"/>
      <c r="T141" s="24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6" t="s">
        <v>129</v>
      </c>
      <c r="AU141" s="246" t="s">
        <v>87</v>
      </c>
      <c r="AV141" s="14" t="s">
        <v>87</v>
      </c>
      <c r="AW141" s="14" t="s">
        <v>32</v>
      </c>
      <c r="AX141" s="14" t="s">
        <v>81</v>
      </c>
      <c r="AY141" s="246" t="s">
        <v>121</v>
      </c>
    </row>
    <row r="142" s="2" customFormat="1" ht="33" customHeight="1">
      <c r="A142" s="38"/>
      <c r="B142" s="39"/>
      <c r="C142" s="212" t="s">
        <v>156</v>
      </c>
      <c r="D142" s="212" t="s">
        <v>123</v>
      </c>
      <c r="E142" s="213" t="s">
        <v>157</v>
      </c>
      <c r="F142" s="214" t="s">
        <v>158</v>
      </c>
      <c r="G142" s="215" t="s">
        <v>85</v>
      </c>
      <c r="H142" s="216">
        <v>3220</v>
      </c>
      <c r="I142" s="217"/>
      <c r="J142" s="218">
        <f>ROUND(I142*H142,2)</f>
        <v>0</v>
      </c>
      <c r="K142" s="214" t="s">
        <v>126</v>
      </c>
      <c r="L142" s="44"/>
      <c r="M142" s="219" t="s">
        <v>1</v>
      </c>
      <c r="N142" s="220" t="s">
        <v>41</v>
      </c>
      <c r="O142" s="91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127</v>
      </c>
      <c r="AT142" s="223" t="s">
        <v>123</v>
      </c>
      <c r="AU142" s="223" t="s">
        <v>87</v>
      </c>
      <c r="AY142" s="17" t="s">
        <v>121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81</v>
      </c>
      <c r="BK142" s="224">
        <f>ROUND(I142*H142,2)</f>
        <v>0</v>
      </c>
      <c r="BL142" s="17" t="s">
        <v>127</v>
      </c>
      <c r="BM142" s="223" t="s">
        <v>159</v>
      </c>
    </row>
    <row r="143" s="13" customFormat="1">
      <c r="A143" s="13"/>
      <c r="B143" s="225"/>
      <c r="C143" s="226"/>
      <c r="D143" s="227" t="s">
        <v>129</v>
      </c>
      <c r="E143" s="228" t="s">
        <v>1</v>
      </c>
      <c r="F143" s="229" t="s">
        <v>160</v>
      </c>
      <c r="G143" s="226"/>
      <c r="H143" s="228" t="s">
        <v>1</v>
      </c>
      <c r="I143" s="230"/>
      <c r="J143" s="226"/>
      <c r="K143" s="226"/>
      <c r="L143" s="231"/>
      <c r="M143" s="232"/>
      <c r="N143" s="233"/>
      <c r="O143" s="233"/>
      <c r="P143" s="233"/>
      <c r="Q143" s="233"/>
      <c r="R143" s="233"/>
      <c r="S143" s="233"/>
      <c r="T143" s="23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5" t="s">
        <v>129</v>
      </c>
      <c r="AU143" s="235" t="s">
        <v>87</v>
      </c>
      <c r="AV143" s="13" t="s">
        <v>81</v>
      </c>
      <c r="AW143" s="13" t="s">
        <v>32</v>
      </c>
      <c r="AX143" s="13" t="s">
        <v>76</v>
      </c>
      <c r="AY143" s="235" t="s">
        <v>121</v>
      </c>
    </row>
    <row r="144" s="14" customFormat="1">
      <c r="A144" s="14"/>
      <c r="B144" s="236"/>
      <c r="C144" s="237"/>
      <c r="D144" s="227" t="s">
        <v>129</v>
      </c>
      <c r="E144" s="238" t="s">
        <v>83</v>
      </c>
      <c r="F144" s="239" t="s">
        <v>161</v>
      </c>
      <c r="G144" s="237"/>
      <c r="H144" s="240">
        <v>3220</v>
      </c>
      <c r="I144" s="241"/>
      <c r="J144" s="237"/>
      <c r="K144" s="237"/>
      <c r="L144" s="242"/>
      <c r="M144" s="243"/>
      <c r="N144" s="244"/>
      <c r="O144" s="244"/>
      <c r="P144" s="244"/>
      <c r="Q144" s="244"/>
      <c r="R144" s="244"/>
      <c r="S144" s="244"/>
      <c r="T144" s="24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6" t="s">
        <v>129</v>
      </c>
      <c r="AU144" s="246" t="s">
        <v>87</v>
      </c>
      <c r="AV144" s="14" t="s">
        <v>87</v>
      </c>
      <c r="AW144" s="14" t="s">
        <v>32</v>
      </c>
      <c r="AX144" s="14" t="s">
        <v>81</v>
      </c>
      <c r="AY144" s="246" t="s">
        <v>121</v>
      </c>
    </row>
    <row r="145" s="2" customFormat="1" ht="24.15" customHeight="1">
      <c r="A145" s="38"/>
      <c r="B145" s="39"/>
      <c r="C145" s="212" t="s">
        <v>162</v>
      </c>
      <c r="D145" s="212" t="s">
        <v>123</v>
      </c>
      <c r="E145" s="213" t="s">
        <v>163</v>
      </c>
      <c r="F145" s="214" t="s">
        <v>164</v>
      </c>
      <c r="G145" s="215" t="s">
        <v>85</v>
      </c>
      <c r="H145" s="216">
        <v>1288</v>
      </c>
      <c r="I145" s="217"/>
      <c r="J145" s="218">
        <f>ROUND(I145*H145,2)</f>
        <v>0</v>
      </c>
      <c r="K145" s="214" t="s">
        <v>126</v>
      </c>
      <c r="L145" s="44"/>
      <c r="M145" s="219" t="s">
        <v>1</v>
      </c>
      <c r="N145" s="220" t="s">
        <v>41</v>
      </c>
      <c r="O145" s="91"/>
      <c r="P145" s="221">
        <f>O145*H145</f>
        <v>0</v>
      </c>
      <c r="Q145" s="221">
        <v>0</v>
      </c>
      <c r="R145" s="221">
        <f>Q145*H145</f>
        <v>0</v>
      </c>
      <c r="S145" s="221">
        <v>0</v>
      </c>
      <c r="T145" s="22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3" t="s">
        <v>127</v>
      </c>
      <c r="AT145" s="223" t="s">
        <v>123</v>
      </c>
      <c r="AU145" s="223" t="s">
        <v>87</v>
      </c>
      <c r="AY145" s="17" t="s">
        <v>121</v>
      </c>
      <c r="BE145" s="224">
        <f>IF(N145="základní",J145,0)</f>
        <v>0</v>
      </c>
      <c r="BF145" s="224">
        <f>IF(N145="snížená",J145,0)</f>
        <v>0</v>
      </c>
      <c r="BG145" s="224">
        <f>IF(N145="zákl. přenesená",J145,0)</f>
        <v>0</v>
      </c>
      <c r="BH145" s="224">
        <f>IF(N145="sníž. přenesená",J145,0)</f>
        <v>0</v>
      </c>
      <c r="BI145" s="224">
        <f>IF(N145="nulová",J145,0)</f>
        <v>0</v>
      </c>
      <c r="BJ145" s="17" t="s">
        <v>81</v>
      </c>
      <c r="BK145" s="224">
        <f>ROUND(I145*H145,2)</f>
        <v>0</v>
      </c>
      <c r="BL145" s="17" t="s">
        <v>127</v>
      </c>
      <c r="BM145" s="223" t="s">
        <v>165</v>
      </c>
    </row>
    <row r="146" s="13" customFormat="1">
      <c r="A146" s="13"/>
      <c r="B146" s="225"/>
      <c r="C146" s="226"/>
      <c r="D146" s="227" t="s">
        <v>129</v>
      </c>
      <c r="E146" s="228" t="s">
        <v>1</v>
      </c>
      <c r="F146" s="229" t="s">
        <v>166</v>
      </c>
      <c r="G146" s="226"/>
      <c r="H146" s="228" t="s">
        <v>1</v>
      </c>
      <c r="I146" s="230"/>
      <c r="J146" s="226"/>
      <c r="K146" s="226"/>
      <c r="L146" s="231"/>
      <c r="M146" s="232"/>
      <c r="N146" s="233"/>
      <c r="O146" s="233"/>
      <c r="P146" s="233"/>
      <c r="Q146" s="233"/>
      <c r="R146" s="233"/>
      <c r="S146" s="233"/>
      <c r="T146" s="23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5" t="s">
        <v>129</v>
      </c>
      <c r="AU146" s="235" t="s">
        <v>87</v>
      </c>
      <c r="AV146" s="13" t="s">
        <v>81</v>
      </c>
      <c r="AW146" s="13" t="s">
        <v>32</v>
      </c>
      <c r="AX146" s="13" t="s">
        <v>76</v>
      </c>
      <c r="AY146" s="235" t="s">
        <v>121</v>
      </c>
    </row>
    <row r="147" s="14" customFormat="1">
      <c r="A147" s="14"/>
      <c r="B147" s="236"/>
      <c r="C147" s="237"/>
      <c r="D147" s="227" t="s">
        <v>129</v>
      </c>
      <c r="E147" s="238" t="s">
        <v>1</v>
      </c>
      <c r="F147" s="239" t="s">
        <v>142</v>
      </c>
      <c r="G147" s="237"/>
      <c r="H147" s="240">
        <v>1288</v>
      </c>
      <c r="I147" s="241"/>
      <c r="J147" s="237"/>
      <c r="K147" s="237"/>
      <c r="L147" s="242"/>
      <c r="M147" s="243"/>
      <c r="N147" s="244"/>
      <c r="O147" s="244"/>
      <c r="P147" s="244"/>
      <c r="Q147" s="244"/>
      <c r="R147" s="244"/>
      <c r="S147" s="244"/>
      <c r="T147" s="24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6" t="s">
        <v>129</v>
      </c>
      <c r="AU147" s="246" t="s">
        <v>87</v>
      </c>
      <c r="AV147" s="14" t="s">
        <v>87</v>
      </c>
      <c r="AW147" s="14" t="s">
        <v>32</v>
      </c>
      <c r="AX147" s="14" t="s">
        <v>81</v>
      </c>
      <c r="AY147" s="246" t="s">
        <v>121</v>
      </c>
    </row>
    <row r="148" s="12" customFormat="1" ht="22.8" customHeight="1">
      <c r="A148" s="12"/>
      <c r="B148" s="196"/>
      <c r="C148" s="197"/>
      <c r="D148" s="198" t="s">
        <v>75</v>
      </c>
      <c r="E148" s="210" t="s">
        <v>167</v>
      </c>
      <c r="F148" s="210" t="s">
        <v>168</v>
      </c>
      <c r="G148" s="197"/>
      <c r="H148" s="197"/>
      <c r="I148" s="200"/>
      <c r="J148" s="211">
        <f>BK148</f>
        <v>0</v>
      </c>
      <c r="K148" s="197"/>
      <c r="L148" s="202"/>
      <c r="M148" s="203"/>
      <c r="N148" s="204"/>
      <c r="O148" s="204"/>
      <c r="P148" s="205">
        <f>SUM(P149:P154)</f>
        <v>0</v>
      </c>
      <c r="Q148" s="204"/>
      <c r="R148" s="205">
        <f>SUM(R149:R154)</f>
        <v>0.011000000000000001</v>
      </c>
      <c r="S148" s="204"/>
      <c r="T148" s="206">
        <f>SUM(T149:T154)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7" t="s">
        <v>81</v>
      </c>
      <c r="AT148" s="208" t="s">
        <v>75</v>
      </c>
      <c r="AU148" s="208" t="s">
        <v>81</v>
      </c>
      <c r="AY148" s="207" t="s">
        <v>121</v>
      </c>
      <c r="BK148" s="209">
        <f>SUM(BK149:BK154)</f>
        <v>0</v>
      </c>
    </row>
    <row r="149" s="2" customFormat="1" ht="24.15" customHeight="1">
      <c r="A149" s="38"/>
      <c r="B149" s="39"/>
      <c r="C149" s="212" t="s">
        <v>167</v>
      </c>
      <c r="D149" s="212" t="s">
        <v>123</v>
      </c>
      <c r="E149" s="213" t="s">
        <v>169</v>
      </c>
      <c r="F149" s="214" t="s">
        <v>170</v>
      </c>
      <c r="G149" s="215" t="s">
        <v>90</v>
      </c>
      <c r="H149" s="216">
        <v>100</v>
      </c>
      <c r="I149" s="217"/>
      <c r="J149" s="218">
        <f>ROUND(I149*H149,2)</f>
        <v>0</v>
      </c>
      <c r="K149" s="214" t="s">
        <v>126</v>
      </c>
      <c r="L149" s="44"/>
      <c r="M149" s="219" t="s">
        <v>1</v>
      </c>
      <c r="N149" s="220" t="s">
        <v>41</v>
      </c>
      <c r="O149" s="91"/>
      <c r="P149" s="221">
        <f>O149*H149</f>
        <v>0</v>
      </c>
      <c r="Q149" s="221">
        <v>0.00011</v>
      </c>
      <c r="R149" s="221">
        <f>Q149*H149</f>
        <v>0.011000000000000001</v>
      </c>
      <c r="S149" s="221">
        <v>0</v>
      </c>
      <c r="T149" s="22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3" t="s">
        <v>127</v>
      </c>
      <c r="AT149" s="223" t="s">
        <v>123</v>
      </c>
      <c r="AU149" s="223" t="s">
        <v>87</v>
      </c>
      <c r="AY149" s="17" t="s">
        <v>121</v>
      </c>
      <c r="BE149" s="224">
        <f>IF(N149="základní",J149,0)</f>
        <v>0</v>
      </c>
      <c r="BF149" s="224">
        <f>IF(N149="snížená",J149,0)</f>
        <v>0</v>
      </c>
      <c r="BG149" s="224">
        <f>IF(N149="zákl. přenesená",J149,0)</f>
        <v>0</v>
      </c>
      <c r="BH149" s="224">
        <f>IF(N149="sníž. přenesená",J149,0)</f>
        <v>0</v>
      </c>
      <c r="BI149" s="224">
        <f>IF(N149="nulová",J149,0)</f>
        <v>0</v>
      </c>
      <c r="BJ149" s="17" t="s">
        <v>81</v>
      </c>
      <c r="BK149" s="224">
        <f>ROUND(I149*H149,2)</f>
        <v>0</v>
      </c>
      <c r="BL149" s="17" t="s">
        <v>127</v>
      </c>
      <c r="BM149" s="223" t="s">
        <v>171</v>
      </c>
    </row>
    <row r="150" s="14" customFormat="1">
      <c r="A150" s="14"/>
      <c r="B150" s="236"/>
      <c r="C150" s="237"/>
      <c r="D150" s="227" t="s">
        <v>129</v>
      </c>
      <c r="E150" s="238" t="s">
        <v>88</v>
      </c>
      <c r="F150" s="239" t="s">
        <v>91</v>
      </c>
      <c r="G150" s="237"/>
      <c r="H150" s="240">
        <v>100</v>
      </c>
      <c r="I150" s="241"/>
      <c r="J150" s="237"/>
      <c r="K150" s="237"/>
      <c r="L150" s="242"/>
      <c r="M150" s="243"/>
      <c r="N150" s="244"/>
      <c r="O150" s="244"/>
      <c r="P150" s="244"/>
      <c r="Q150" s="244"/>
      <c r="R150" s="244"/>
      <c r="S150" s="244"/>
      <c r="T150" s="24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6" t="s">
        <v>129</v>
      </c>
      <c r="AU150" s="246" t="s">
        <v>87</v>
      </c>
      <c r="AV150" s="14" t="s">
        <v>87</v>
      </c>
      <c r="AW150" s="14" t="s">
        <v>32</v>
      </c>
      <c r="AX150" s="14" t="s">
        <v>81</v>
      </c>
      <c r="AY150" s="246" t="s">
        <v>121</v>
      </c>
    </row>
    <row r="151" s="2" customFormat="1" ht="16.5" customHeight="1">
      <c r="A151" s="38"/>
      <c r="B151" s="39"/>
      <c r="C151" s="212" t="s">
        <v>172</v>
      </c>
      <c r="D151" s="212" t="s">
        <v>123</v>
      </c>
      <c r="E151" s="213" t="s">
        <v>173</v>
      </c>
      <c r="F151" s="214" t="s">
        <v>174</v>
      </c>
      <c r="G151" s="215" t="s">
        <v>90</v>
      </c>
      <c r="H151" s="216">
        <v>100</v>
      </c>
      <c r="I151" s="217"/>
      <c r="J151" s="218">
        <f>ROUND(I151*H151,2)</f>
        <v>0</v>
      </c>
      <c r="K151" s="214" t="s">
        <v>126</v>
      </c>
      <c r="L151" s="44"/>
      <c r="M151" s="219" t="s">
        <v>1</v>
      </c>
      <c r="N151" s="220" t="s">
        <v>41</v>
      </c>
      <c r="O151" s="91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127</v>
      </c>
      <c r="AT151" s="223" t="s">
        <v>123</v>
      </c>
      <c r="AU151" s="223" t="s">
        <v>87</v>
      </c>
      <c r="AY151" s="17" t="s">
        <v>121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81</v>
      </c>
      <c r="BK151" s="224">
        <f>ROUND(I151*H151,2)</f>
        <v>0</v>
      </c>
      <c r="BL151" s="17" t="s">
        <v>127</v>
      </c>
      <c r="BM151" s="223" t="s">
        <v>175</v>
      </c>
    </row>
    <row r="152" s="14" customFormat="1">
      <c r="A152" s="14"/>
      <c r="B152" s="236"/>
      <c r="C152" s="237"/>
      <c r="D152" s="227" t="s">
        <v>129</v>
      </c>
      <c r="E152" s="238" t="s">
        <v>1</v>
      </c>
      <c r="F152" s="239" t="s">
        <v>88</v>
      </c>
      <c r="G152" s="237"/>
      <c r="H152" s="240">
        <v>100</v>
      </c>
      <c r="I152" s="241"/>
      <c r="J152" s="237"/>
      <c r="K152" s="237"/>
      <c r="L152" s="242"/>
      <c r="M152" s="243"/>
      <c r="N152" s="244"/>
      <c r="O152" s="244"/>
      <c r="P152" s="244"/>
      <c r="Q152" s="244"/>
      <c r="R152" s="244"/>
      <c r="S152" s="244"/>
      <c r="T152" s="245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46" t="s">
        <v>129</v>
      </c>
      <c r="AU152" s="246" t="s">
        <v>87</v>
      </c>
      <c r="AV152" s="14" t="s">
        <v>87</v>
      </c>
      <c r="AW152" s="14" t="s">
        <v>32</v>
      </c>
      <c r="AX152" s="14" t="s">
        <v>81</v>
      </c>
      <c r="AY152" s="246" t="s">
        <v>121</v>
      </c>
    </row>
    <row r="153" s="2" customFormat="1" ht="21.75" customHeight="1">
      <c r="A153" s="38"/>
      <c r="B153" s="39"/>
      <c r="C153" s="212" t="s">
        <v>176</v>
      </c>
      <c r="D153" s="212" t="s">
        <v>123</v>
      </c>
      <c r="E153" s="213" t="s">
        <v>177</v>
      </c>
      <c r="F153" s="214" t="s">
        <v>178</v>
      </c>
      <c r="G153" s="215" t="s">
        <v>90</v>
      </c>
      <c r="H153" s="216">
        <v>100</v>
      </c>
      <c r="I153" s="217"/>
      <c r="J153" s="218">
        <f>ROUND(I153*H153,2)</f>
        <v>0</v>
      </c>
      <c r="K153" s="214" t="s">
        <v>126</v>
      </c>
      <c r="L153" s="44"/>
      <c r="M153" s="219" t="s">
        <v>1</v>
      </c>
      <c r="N153" s="220" t="s">
        <v>41</v>
      </c>
      <c r="O153" s="91"/>
      <c r="P153" s="221">
        <f>O153*H153</f>
        <v>0</v>
      </c>
      <c r="Q153" s="221">
        <v>0</v>
      </c>
      <c r="R153" s="221">
        <f>Q153*H153</f>
        <v>0</v>
      </c>
      <c r="S153" s="221">
        <v>0</v>
      </c>
      <c r="T153" s="22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3" t="s">
        <v>127</v>
      </c>
      <c r="AT153" s="223" t="s">
        <v>123</v>
      </c>
      <c r="AU153" s="223" t="s">
        <v>87</v>
      </c>
      <c r="AY153" s="17" t="s">
        <v>121</v>
      </c>
      <c r="BE153" s="224">
        <f>IF(N153="základní",J153,0)</f>
        <v>0</v>
      </c>
      <c r="BF153" s="224">
        <f>IF(N153="snížená",J153,0)</f>
        <v>0</v>
      </c>
      <c r="BG153" s="224">
        <f>IF(N153="zákl. přenesená",J153,0)</f>
        <v>0</v>
      </c>
      <c r="BH153" s="224">
        <f>IF(N153="sníž. přenesená",J153,0)</f>
        <v>0</v>
      </c>
      <c r="BI153" s="224">
        <f>IF(N153="nulová",J153,0)</f>
        <v>0</v>
      </c>
      <c r="BJ153" s="17" t="s">
        <v>81</v>
      </c>
      <c r="BK153" s="224">
        <f>ROUND(I153*H153,2)</f>
        <v>0</v>
      </c>
      <c r="BL153" s="17" t="s">
        <v>127</v>
      </c>
      <c r="BM153" s="223" t="s">
        <v>179</v>
      </c>
    </row>
    <row r="154" s="14" customFormat="1">
      <c r="A154" s="14"/>
      <c r="B154" s="236"/>
      <c r="C154" s="237"/>
      <c r="D154" s="227" t="s">
        <v>129</v>
      </c>
      <c r="E154" s="238" t="s">
        <v>1</v>
      </c>
      <c r="F154" s="239" t="s">
        <v>88</v>
      </c>
      <c r="G154" s="237"/>
      <c r="H154" s="240">
        <v>100</v>
      </c>
      <c r="I154" s="241"/>
      <c r="J154" s="237"/>
      <c r="K154" s="237"/>
      <c r="L154" s="242"/>
      <c r="M154" s="243"/>
      <c r="N154" s="244"/>
      <c r="O154" s="244"/>
      <c r="P154" s="244"/>
      <c r="Q154" s="244"/>
      <c r="R154" s="244"/>
      <c r="S154" s="244"/>
      <c r="T154" s="245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6" t="s">
        <v>129</v>
      </c>
      <c r="AU154" s="246" t="s">
        <v>87</v>
      </c>
      <c r="AV154" s="14" t="s">
        <v>87</v>
      </c>
      <c r="AW154" s="14" t="s">
        <v>32</v>
      </c>
      <c r="AX154" s="14" t="s">
        <v>81</v>
      </c>
      <c r="AY154" s="246" t="s">
        <v>121</v>
      </c>
    </row>
    <row r="155" s="12" customFormat="1" ht="22.8" customHeight="1">
      <c r="A155" s="12"/>
      <c r="B155" s="196"/>
      <c r="C155" s="197"/>
      <c r="D155" s="198" t="s">
        <v>75</v>
      </c>
      <c r="E155" s="210" t="s">
        <v>180</v>
      </c>
      <c r="F155" s="210" t="s">
        <v>181</v>
      </c>
      <c r="G155" s="197"/>
      <c r="H155" s="197"/>
      <c r="I155" s="200"/>
      <c r="J155" s="211">
        <f>BK155</f>
        <v>0</v>
      </c>
      <c r="K155" s="197"/>
      <c r="L155" s="202"/>
      <c r="M155" s="203"/>
      <c r="N155" s="204"/>
      <c r="O155" s="204"/>
      <c r="P155" s="205">
        <f>SUM(P156:P165)</f>
        <v>0</v>
      </c>
      <c r="Q155" s="204"/>
      <c r="R155" s="205">
        <f>SUM(R156:R165)</f>
        <v>0</v>
      </c>
      <c r="S155" s="204"/>
      <c r="T155" s="206">
        <f>SUM(T156:T165)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07" t="s">
        <v>81</v>
      </c>
      <c r="AT155" s="208" t="s">
        <v>75</v>
      </c>
      <c r="AU155" s="208" t="s">
        <v>81</v>
      </c>
      <c r="AY155" s="207" t="s">
        <v>121</v>
      </c>
      <c r="BK155" s="209">
        <f>SUM(BK156:BK165)</f>
        <v>0</v>
      </c>
    </row>
    <row r="156" s="2" customFormat="1" ht="21.75" customHeight="1">
      <c r="A156" s="38"/>
      <c r="B156" s="39"/>
      <c r="C156" s="212" t="s">
        <v>182</v>
      </c>
      <c r="D156" s="212" t="s">
        <v>123</v>
      </c>
      <c r="E156" s="213" t="s">
        <v>183</v>
      </c>
      <c r="F156" s="214" t="s">
        <v>184</v>
      </c>
      <c r="G156" s="215" t="s">
        <v>185</v>
      </c>
      <c r="H156" s="216">
        <v>711.62</v>
      </c>
      <c r="I156" s="217"/>
      <c r="J156" s="218">
        <f>ROUND(I156*H156,2)</f>
        <v>0</v>
      </c>
      <c r="K156" s="214" t="s">
        <v>126</v>
      </c>
      <c r="L156" s="44"/>
      <c r="M156" s="219" t="s">
        <v>1</v>
      </c>
      <c r="N156" s="220" t="s">
        <v>41</v>
      </c>
      <c r="O156" s="91"/>
      <c r="P156" s="221">
        <f>O156*H156</f>
        <v>0</v>
      </c>
      <c r="Q156" s="221">
        <v>0</v>
      </c>
      <c r="R156" s="221">
        <f>Q156*H156</f>
        <v>0</v>
      </c>
      <c r="S156" s="221">
        <v>0</v>
      </c>
      <c r="T156" s="22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3" t="s">
        <v>127</v>
      </c>
      <c r="AT156" s="223" t="s">
        <v>123</v>
      </c>
      <c r="AU156" s="223" t="s">
        <v>87</v>
      </c>
      <c r="AY156" s="17" t="s">
        <v>121</v>
      </c>
      <c r="BE156" s="224">
        <f>IF(N156="základní",J156,0)</f>
        <v>0</v>
      </c>
      <c r="BF156" s="224">
        <f>IF(N156="snížená",J156,0)</f>
        <v>0</v>
      </c>
      <c r="BG156" s="224">
        <f>IF(N156="zákl. přenesená",J156,0)</f>
        <v>0</v>
      </c>
      <c r="BH156" s="224">
        <f>IF(N156="sníž. přenesená",J156,0)</f>
        <v>0</v>
      </c>
      <c r="BI156" s="224">
        <f>IF(N156="nulová",J156,0)</f>
        <v>0</v>
      </c>
      <c r="BJ156" s="17" t="s">
        <v>81</v>
      </c>
      <c r="BK156" s="224">
        <f>ROUND(I156*H156,2)</f>
        <v>0</v>
      </c>
      <c r="BL156" s="17" t="s">
        <v>127</v>
      </c>
      <c r="BM156" s="223" t="s">
        <v>186</v>
      </c>
    </row>
    <row r="157" s="2" customFormat="1" ht="24.15" customHeight="1">
      <c r="A157" s="38"/>
      <c r="B157" s="39"/>
      <c r="C157" s="212" t="s">
        <v>187</v>
      </c>
      <c r="D157" s="212" t="s">
        <v>123</v>
      </c>
      <c r="E157" s="213" t="s">
        <v>188</v>
      </c>
      <c r="F157" s="214" t="s">
        <v>189</v>
      </c>
      <c r="G157" s="215" t="s">
        <v>185</v>
      </c>
      <c r="H157" s="216">
        <v>4393.5749999999998</v>
      </c>
      <c r="I157" s="217"/>
      <c r="J157" s="218">
        <f>ROUND(I157*H157,2)</f>
        <v>0</v>
      </c>
      <c r="K157" s="214" t="s">
        <v>126</v>
      </c>
      <c r="L157" s="44"/>
      <c r="M157" s="219" t="s">
        <v>1</v>
      </c>
      <c r="N157" s="220" t="s">
        <v>41</v>
      </c>
      <c r="O157" s="91"/>
      <c r="P157" s="221">
        <f>O157*H157</f>
        <v>0</v>
      </c>
      <c r="Q157" s="221">
        <v>0</v>
      </c>
      <c r="R157" s="221">
        <f>Q157*H157</f>
        <v>0</v>
      </c>
      <c r="S157" s="221">
        <v>0</v>
      </c>
      <c r="T157" s="222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3" t="s">
        <v>127</v>
      </c>
      <c r="AT157" s="223" t="s">
        <v>123</v>
      </c>
      <c r="AU157" s="223" t="s">
        <v>87</v>
      </c>
      <c r="AY157" s="17" t="s">
        <v>121</v>
      </c>
      <c r="BE157" s="224">
        <f>IF(N157="základní",J157,0)</f>
        <v>0</v>
      </c>
      <c r="BF157" s="224">
        <f>IF(N157="snížená",J157,0)</f>
        <v>0</v>
      </c>
      <c r="BG157" s="224">
        <f>IF(N157="zákl. přenesená",J157,0)</f>
        <v>0</v>
      </c>
      <c r="BH157" s="224">
        <f>IF(N157="sníž. přenesená",J157,0)</f>
        <v>0</v>
      </c>
      <c r="BI157" s="224">
        <f>IF(N157="nulová",J157,0)</f>
        <v>0</v>
      </c>
      <c r="BJ157" s="17" t="s">
        <v>81</v>
      </c>
      <c r="BK157" s="224">
        <f>ROUND(I157*H157,2)</f>
        <v>0</v>
      </c>
      <c r="BL157" s="17" t="s">
        <v>127</v>
      </c>
      <c r="BM157" s="223" t="s">
        <v>190</v>
      </c>
    </row>
    <row r="158" s="2" customFormat="1">
      <c r="A158" s="38"/>
      <c r="B158" s="39"/>
      <c r="C158" s="40"/>
      <c r="D158" s="227" t="s">
        <v>191</v>
      </c>
      <c r="E158" s="40"/>
      <c r="F158" s="258" t="s">
        <v>192</v>
      </c>
      <c r="G158" s="40"/>
      <c r="H158" s="40"/>
      <c r="I158" s="259"/>
      <c r="J158" s="40"/>
      <c r="K158" s="40"/>
      <c r="L158" s="44"/>
      <c r="M158" s="260"/>
      <c r="N158" s="261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191</v>
      </c>
      <c r="AU158" s="17" t="s">
        <v>87</v>
      </c>
    </row>
    <row r="159" s="14" customFormat="1">
      <c r="A159" s="14"/>
      <c r="B159" s="236"/>
      <c r="C159" s="237"/>
      <c r="D159" s="227" t="s">
        <v>129</v>
      </c>
      <c r="E159" s="237"/>
      <c r="F159" s="239" t="s">
        <v>193</v>
      </c>
      <c r="G159" s="237"/>
      <c r="H159" s="240">
        <v>4393.5749999999998</v>
      </c>
      <c r="I159" s="241"/>
      <c r="J159" s="237"/>
      <c r="K159" s="237"/>
      <c r="L159" s="242"/>
      <c r="M159" s="243"/>
      <c r="N159" s="244"/>
      <c r="O159" s="244"/>
      <c r="P159" s="244"/>
      <c r="Q159" s="244"/>
      <c r="R159" s="244"/>
      <c r="S159" s="244"/>
      <c r="T159" s="245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46" t="s">
        <v>129</v>
      </c>
      <c r="AU159" s="246" t="s">
        <v>87</v>
      </c>
      <c r="AV159" s="14" t="s">
        <v>87</v>
      </c>
      <c r="AW159" s="14" t="s">
        <v>4</v>
      </c>
      <c r="AX159" s="14" t="s">
        <v>81</v>
      </c>
      <c r="AY159" s="246" t="s">
        <v>121</v>
      </c>
    </row>
    <row r="160" s="2" customFormat="1" ht="33" customHeight="1">
      <c r="A160" s="38"/>
      <c r="B160" s="39"/>
      <c r="C160" s="212" t="s">
        <v>194</v>
      </c>
      <c r="D160" s="212" t="s">
        <v>123</v>
      </c>
      <c r="E160" s="213" t="s">
        <v>195</v>
      </c>
      <c r="F160" s="214" t="s">
        <v>196</v>
      </c>
      <c r="G160" s="215" t="s">
        <v>185</v>
      </c>
      <c r="H160" s="216">
        <v>426.97199999999998</v>
      </c>
      <c r="I160" s="217"/>
      <c r="J160" s="218">
        <f>ROUND(I160*H160,2)</f>
        <v>0</v>
      </c>
      <c r="K160" s="214" t="s">
        <v>126</v>
      </c>
      <c r="L160" s="44"/>
      <c r="M160" s="219" t="s">
        <v>1</v>
      </c>
      <c r="N160" s="220" t="s">
        <v>41</v>
      </c>
      <c r="O160" s="91"/>
      <c r="P160" s="221">
        <f>O160*H160</f>
        <v>0</v>
      </c>
      <c r="Q160" s="221">
        <v>0</v>
      </c>
      <c r="R160" s="221">
        <f>Q160*H160</f>
        <v>0</v>
      </c>
      <c r="S160" s="221">
        <v>0</v>
      </c>
      <c r="T160" s="22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3" t="s">
        <v>127</v>
      </c>
      <c r="AT160" s="223" t="s">
        <v>123</v>
      </c>
      <c r="AU160" s="223" t="s">
        <v>87</v>
      </c>
      <c r="AY160" s="17" t="s">
        <v>121</v>
      </c>
      <c r="BE160" s="224">
        <f>IF(N160="základní",J160,0)</f>
        <v>0</v>
      </c>
      <c r="BF160" s="224">
        <f>IF(N160="snížená",J160,0)</f>
        <v>0</v>
      </c>
      <c r="BG160" s="224">
        <f>IF(N160="zákl. přenesená",J160,0)</f>
        <v>0</v>
      </c>
      <c r="BH160" s="224">
        <f>IF(N160="sníž. přenesená",J160,0)</f>
        <v>0</v>
      </c>
      <c r="BI160" s="224">
        <f>IF(N160="nulová",J160,0)</f>
        <v>0</v>
      </c>
      <c r="BJ160" s="17" t="s">
        <v>81</v>
      </c>
      <c r="BK160" s="224">
        <f>ROUND(I160*H160,2)</f>
        <v>0</v>
      </c>
      <c r="BL160" s="17" t="s">
        <v>127</v>
      </c>
      <c r="BM160" s="223" t="s">
        <v>197</v>
      </c>
    </row>
    <row r="161" s="2" customFormat="1">
      <c r="A161" s="38"/>
      <c r="B161" s="39"/>
      <c r="C161" s="40"/>
      <c r="D161" s="227" t="s">
        <v>191</v>
      </c>
      <c r="E161" s="40"/>
      <c r="F161" s="258" t="s">
        <v>198</v>
      </c>
      <c r="G161" s="40"/>
      <c r="H161" s="40"/>
      <c r="I161" s="259"/>
      <c r="J161" s="40"/>
      <c r="K161" s="40"/>
      <c r="L161" s="44"/>
      <c r="M161" s="260"/>
      <c r="N161" s="261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191</v>
      </c>
      <c r="AU161" s="17" t="s">
        <v>87</v>
      </c>
    </row>
    <row r="162" s="14" customFormat="1">
      <c r="A162" s="14"/>
      <c r="B162" s="236"/>
      <c r="C162" s="237"/>
      <c r="D162" s="227" t="s">
        <v>129</v>
      </c>
      <c r="E162" s="237"/>
      <c r="F162" s="239" t="s">
        <v>199</v>
      </c>
      <c r="G162" s="237"/>
      <c r="H162" s="240">
        <v>426.97199999999998</v>
      </c>
      <c r="I162" s="241"/>
      <c r="J162" s="237"/>
      <c r="K162" s="237"/>
      <c r="L162" s="242"/>
      <c r="M162" s="243"/>
      <c r="N162" s="244"/>
      <c r="O162" s="244"/>
      <c r="P162" s="244"/>
      <c r="Q162" s="244"/>
      <c r="R162" s="244"/>
      <c r="S162" s="244"/>
      <c r="T162" s="24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6" t="s">
        <v>129</v>
      </c>
      <c r="AU162" s="246" t="s">
        <v>87</v>
      </c>
      <c r="AV162" s="14" t="s">
        <v>87</v>
      </c>
      <c r="AW162" s="14" t="s">
        <v>4</v>
      </c>
      <c r="AX162" s="14" t="s">
        <v>81</v>
      </c>
      <c r="AY162" s="246" t="s">
        <v>121</v>
      </c>
    </row>
    <row r="163" s="2" customFormat="1" ht="44.25" customHeight="1">
      <c r="A163" s="38"/>
      <c r="B163" s="39"/>
      <c r="C163" s="212" t="s">
        <v>8</v>
      </c>
      <c r="D163" s="212" t="s">
        <v>123</v>
      </c>
      <c r="E163" s="213" t="s">
        <v>200</v>
      </c>
      <c r="F163" s="214" t="s">
        <v>201</v>
      </c>
      <c r="G163" s="215" t="s">
        <v>185</v>
      </c>
      <c r="H163" s="216">
        <v>284.64800000000002</v>
      </c>
      <c r="I163" s="217"/>
      <c r="J163" s="218">
        <f>ROUND(I163*H163,2)</f>
        <v>0</v>
      </c>
      <c r="K163" s="214" t="s">
        <v>126</v>
      </c>
      <c r="L163" s="44"/>
      <c r="M163" s="219" t="s">
        <v>1</v>
      </c>
      <c r="N163" s="220" t="s">
        <v>41</v>
      </c>
      <c r="O163" s="91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127</v>
      </c>
      <c r="AT163" s="223" t="s">
        <v>123</v>
      </c>
      <c r="AU163" s="223" t="s">
        <v>87</v>
      </c>
      <c r="AY163" s="17" t="s">
        <v>121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81</v>
      </c>
      <c r="BK163" s="224">
        <f>ROUND(I163*H163,2)</f>
        <v>0</v>
      </c>
      <c r="BL163" s="17" t="s">
        <v>127</v>
      </c>
      <c r="BM163" s="223" t="s">
        <v>202</v>
      </c>
    </row>
    <row r="164" s="2" customFormat="1">
      <c r="A164" s="38"/>
      <c r="B164" s="39"/>
      <c r="C164" s="40"/>
      <c r="D164" s="227" t="s">
        <v>191</v>
      </c>
      <c r="E164" s="40"/>
      <c r="F164" s="258" t="s">
        <v>203</v>
      </c>
      <c r="G164" s="40"/>
      <c r="H164" s="40"/>
      <c r="I164" s="259"/>
      <c r="J164" s="40"/>
      <c r="K164" s="40"/>
      <c r="L164" s="44"/>
      <c r="M164" s="260"/>
      <c r="N164" s="261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191</v>
      </c>
      <c r="AU164" s="17" t="s">
        <v>87</v>
      </c>
    </row>
    <row r="165" s="14" customFormat="1">
      <c r="A165" s="14"/>
      <c r="B165" s="236"/>
      <c r="C165" s="237"/>
      <c r="D165" s="227" t="s">
        <v>129</v>
      </c>
      <c r="E165" s="237"/>
      <c r="F165" s="239" t="s">
        <v>204</v>
      </c>
      <c r="G165" s="237"/>
      <c r="H165" s="240">
        <v>284.64800000000002</v>
      </c>
      <c r="I165" s="241"/>
      <c r="J165" s="237"/>
      <c r="K165" s="237"/>
      <c r="L165" s="242"/>
      <c r="M165" s="243"/>
      <c r="N165" s="244"/>
      <c r="O165" s="244"/>
      <c r="P165" s="244"/>
      <c r="Q165" s="244"/>
      <c r="R165" s="244"/>
      <c r="S165" s="244"/>
      <c r="T165" s="245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6" t="s">
        <v>129</v>
      </c>
      <c r="AU165" s="246" t="s">
        <v>87</v>
      </c>
      <c r="AV165" s="14" t="s">
        <v>87</v>
      </c>
      <c r="AW165" s="14" t="s">
        <v>4</v>
      </c>
      <c r="AX165" s="14" t="s">
        <v>81</v>
      </c>
      <c r="AY165" s="246" t="s">
        <v>121</v>
      </c>
    </row>
    <row r="166" s="12" customFormat="1" ht="22.8" customHeight="1">
      <c r="A166" s="12"/>
      <c r="B166" s="196"/>
      <c r="C166" s="197"/>
      <c r="D166" s="198" t="s">
        <v>75</v>
      </c>
      <c r="E166" s="210" t="s">
        <v>205</v>
      </c>
      <c r="F166" s="210" t="s">
        <v>206</v>
      </c>
      <c r="G166" s="197"/>
      <c r="H166" s="197"/>
      <c r="I166" s="200"/>
      <c r="J166" s="211">
        <f>BK166</f>
        <v>0</v>
      </c>
      <c r="K166" s="197"/>
      <c r="L166" s="202"/>
      <c r="M166" s="203"/>
      <c r="N166" s="204"/>
      <c r="O166" s="204"/>
      <c r="P166" s="205">
        <f>P167</f>
        <v>0</v>
      </c>
      <c r="Q166" s="204"/>
      <c r="R166" s="205">
        <f>R167</f>
        <v>0</v>
      </c>
      <c r="S166" s="204"/>
      <c r="T166" s="206">
        <f>T167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07" t="s">
        <v>81</v>
      </c>
      <c r="AT166" s="208" t="s">
        <v>75</v>
      </c>
      <c r="AU166" s="208" t="s">
        <v>81</v>
      </c>
      <c r="AY166" s="207" t="s">
        <v>121</v>
      </c>
      <c r="BK166" s="209">
        <f>BK167</f>
        <v>0</v>
      </c>
    </row>
    <row r="167" s="2" customFormat="1" ht="33" customHeight="1">
      <c r="A167" s="38"/>
      <c r="B167" s="39"/>
      <c r="C167" s="212" t="s">
        <v>207</v>
      </c>
      <c r="D167" s="212" t="s">
        <v>123</v>
      </c>
      <c r="E167" s="213" t="s">
        <v>208</v>
      </c>
      <c r="F167" s="214" t="s">
        <v>209</v>
      </c>
      <c r="G167" s="215" t="s">
        <v>185</v>
      </c>
      <c r="H167" s="216">
        <v>2.1560000000000001</v>
      </c>
      <c r="I167" s="217"/>
      <c r="J167" s="218">
        <f>ROUND(I167*H167,2)</f>
        <v>0</v>
      </c>
      <c r="K167" s="214" t="s">
        <v>126</v>
      </c>
      <c r="L167" s="44"/>
      <c r="M167" s="219" t="s">
        <v>1</v>
      </c>
      <c r="N167" s="220" t="s">
        <v>41</v>
      </c>
      <c r="O167" s="91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127</v>
      </c>
      <c r="AT167" s="223" t="s">
        <v>123</v>
      </c>
      <c r="AU167" s="223" t="s">
        <v>87</v>
      </c>
      <c r="AY167" s="17" t="s">
        <v>121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81</v>
      </c>
      <c r="BK167" s="224">
        <f>ROUND(I167*H167,2)</f>
        <v>0</v>
      </c>
      <c r="BL167" s="17" t="s">
        <v>127</v>
      </c>
      <c r="BM167" s="223" t="s">
        <v>210</v>
      </c>
    </row>
    <row r="168" s="12" customFormat="1" ht="25.92" customHeight="1">
      <c r="A168" s="12"/>
      <c r="B168" s="196"/>
      <c r="C168" s="197"/>
      <c r="D168" s="198" t="s">
        <v>75</v>
      </c>
      <c r="E168" s="199" t="s">
        <v>211</v>
      </c>
      <c r="F168" s="199" t="s">
        <v>212</v>
      </c>
      <c r="G168" s="197"/>
      <c r="H168" s="197"/>
      <c r="I168" s="200"/>
      <c r="J168" s="201">
        <f>BK168</f>
        <v>0</v>
      </c>
      <c r="K168" s="197"/>
      <c r="L168" s="202"/>
      <c r="M168" s="203"/>
      <c r="N168" s="204"/>
      <c r="O168" s="204"/>
      <c r="P168" s="205">
        <f>P169</f>
        <v>0</v>
      </c>
      <c r="Q168" s="204"/>
      <c r="R168" s="205">
        <f>R169</f>
        <v>0</v>
      </c>
      <c r="S168" s="204"/>
      <c r="T168" s="206">
        <f>T169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07" t="s">
        <v>143</v>
      </c>
      <c r="AT168" s="208" t="s">
        <v>75</v>
      </c>
      <c r="AU168" s="208" t="s">
        <v>76</v>
      </c>
      <c r="AY168" s="207" t="s">
        <v>121</v>
      </c>
      <c r="BK168" s="209">
        <f>BK169</f>
        <v>0</v>
      </c>
    </row>
    <row r="169" s="12" customFormat="1" ht="22.8" customHeight="1">
      <c r="A169" s="12"/>
      <c r="B169" s="196"/>
      <c r="C169" s="197"/>
      <c r="D169" s="198" t="s">
        <v>75</v>
      </c>
      <c r="E169" s="210" t="s">
        <v>213</v>
      </c>
      <c r="F169" s="210" t="s">
        <v>214</v>
      </c>
      <c r="G169" s="197"/>
      <c r="H169" s="197"/>
      <c r="I169" s="200"/>
      <c r="J169" s="211">
        <f>BK169</f>
        <v>0</v>
      </c>
      <c r="K169" s="197"/>
      <c r="L169" s="202"/>
      <c r="M169" s="203"/>
      <c r="N169" s="204"/>
      <c r="O169" s="204"/>
      <c r="P169" s="205">
        <f>SUM(P170:P175)</f>
        <v>0</v>
      </c>
      <c r="Q169" s="204"/>
      <c r="R169" s="205">
        <f>SUM(R170:R175)</f>
        <v>0</v>
      </c>
      <c r="S169" s="204"/>
      <c r="T169" s="206">
        <f>SUM(T170:T175)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07" t="s">
        <v>143</v>
      </c>
      <c r="AT169" s="208" t="s">
        <v>75</v>
      </c>
      <c r="AU169" s="208" t="s">
        <v>81</v>
      </c>
      <c r="AY169" s="207" t="s">
        <v>121</v>
      </c>
      <c r="BK169" s="209">
        <f>SUM(BK170:BK175)</f>
        <v>0</v>
      </c>
    </row>
    <row r="170" s="2" customFormat="1" ht="16.5" customHeight="1">
      <c r="A170" s="38"/>
      <c r="B170" s="39"/>
      <c r="C170" s="212" t="s">
        <v>215</v>
      </c>
      <c r="D170" s="212" t="s">
        <v>123</v>
      </c>
      <c r="E170" s="213" t="s">
        <v>216</v>
      </c>
      <c r="F170" s="214" t="s">
        <v>214</v>
      </c>
      <c r="G170" s="215" t="s">
        <v>217</v>
      </c>
      <c r="H170" s="216">
        <v>1</v>
      </c>
      <c r="I170" s="217"/>
      <c r="J170" s="218">
        <f>ROUND(I170*H170,2)</f>
        <v>0</v>
      </c>
      <c r="K170" s="214" t="s">
        <v>126</v>
      </c>
      <c r="L170" s="44"/>
      <c r="M170" s="219" t="s">
        <v>1</v>
      </c>
      <c r="N170" s="220" t="s">
        <v>41</v>
      </c>
      <c r="O170" s="91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218</v>
      </c>
      <c r="AT170" s="223" t="s">
        <v>123</v>
      </c>
      <c r="AU170" s="223" t="s">
        <v>87</v>
      </c>
      <c r="AY170" s="17" t="s">
        <v>121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81</v>
      </c>
      <c r="BK170" s="224">
        <f>ROUND(I170*H170,2)</f>
        <v>0</v>
      </c>
      <c r="BL170" s="17" t="s">
        <v>218</v>
      </c>
      <c r="BM170" s="223" t="s">
        <v>219</v>
      </c>
    </row>
    <row r="171" s="2" customFormat="1" ht="16.5" customHeight="1">
      <c r="A171" s="38"/>
      <c r="B171" s="39"/>
      <c r="C171" s="212" t="s">
        <v>220</v>
      </c>
      <c r="D171" s="212" t="s">
        <v>123</v>
      </c>
      <c r="E171" s="213" t="s">
        <v>221</v>
      </c>
      <c r="F171" s="214" t="s">
        <v>222</v>
      </c>
      <c r="G171" s="215" t="s">
        <v>223</v>
      </c>
      <c r="H171" s="216">
        <v>1</v>
      </c>
      <c r="I171" s="217"/>
      <c r="J171" s="218">
        <f>ROUND(I171*H171,2)</f>
        <v>0</v>
      </c>
      <c r="K171" s="214" t="s">
        <v>126</v>
      </c>
      <c r="L171" s="44"/>
      <c r="M171" s="219" t="s">
        <v>1</v>
      </c>
      <c r="N171" s="220" t="s">
        <v>41</v>
      </c>
      <c r="O171" s="91"/>
      <c r="P171" s="221">
        <f>O171*H171</f>
        <v>0</v>
      </c>
      <c r="Q171" s="221">
        <v>0</v>
      </c>
      <c r="R171" s="221">
        <f>Q171*H171</f>
        <v>0</v>
      </c>
      <c r="S171" s="221">
        <v>0</v>
      </c>
      <c r="T171" s="22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3" t="s">
        <v>218</v>
      </c>
      <c r="AT171" s="223" t="s">
        <v>123</v>
      </c>
      <c r="AU171" s="223" t="s">
        <v>87</v>
      </c>
      <c r="AY171" s="17" t="s">
        <v>121</v>
      </c>
      <c r="BE171" s="224">
        <f>IF(N171="základní",J171,0)</f>
        <v>0</v>
      </c>
      <c r="BF171" s="224">
        <f>IF(N171="snížená",J171,0)</f>
        <v>0</v>
      </c>
      <c r="BG171" s="224">
        <f>IF(N171="zákl. přenesená",J171,0)</f>
        <v>0</v>
      </c>
      <c r="BH171" s="224">
        <f>IF(N171="sníž. přenesená",J171,0)</f>
        <v>0</v>
      </c>
      <c r="BI171" s="224">
        <f>IF(N171="nulová",J171,0)</f>
        <v>0</v>
      </c>
      <c r="BJ171" s="17" t="s">
        <v>81</v>
      </c>
      <c r="BK171" s="224">
        <f>ROUND(I171*H171,2)</f>
        <v>0</v>
      </c>
      <c r="BL171" s="17" t="s">
        <v>218</v>
      </c>
      <c r="BM171" s="223" t="s">
        <v>224</v>
      </c>
    </row>
    <row r="172" s="13" customFormat="1">
      <c r="A172" s="13"/>
      <c r="B172" s="225"/>
      <c r="C172" s="226"/>
      <c r="D172" s="227" t="s">
        <v>129</v>
      </c>
      <c r="E172" s="228" t="s">
        <v>1</v>
      </c>
      <c r="F172" s="229" t="s">
        <v>225</v>
      </c>
      <c r="G172" s="226"/>
      <c r="H172" s="228" t="s">
        <v>1</v>
      </c>
      <c r="I172" s="230"/>
      <c r="J172" s="226"/>
      <c r="K172" s="226"/>
      <c r="L172" s="231"/>
      <c r="M172" s="232"/>
      <c r="N172" s="233"/>
      <c r="O172" s="233"/>
      <c r="P172" s="233"/>
      <c r="Q172" s="233"/>
      <c r="R172" s="233"/>
      <c r="S172" s="233"/>
      <c r="T172" s="23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5" t="s">
        <v>129</v>
      </c>
      <c r="AU172" s="235" t="s">
        <v>87</v>
      </c>
      <c r="AV172" s="13" t="s">
        <v>81</v>
      </c>
      <c r="AW172" s="13" t="s">
        <v>32</v>
      </c>
      <c r="AX172" s="13" t="s">
        <v>76</v>
      </c>
      <c r="AY172" s="235" t="s">
        <v>121</v>
      </c>
    </row>
    <row r="173" s="13" customFormat="1">
      <c r="A173" s="13"/>
      <c r="B173" s="225"/>
      <c r="C173" s="226"/>
      <c r="D173" s="227" t="s">
        <v>129</v>
      </c>
      <c r="E173" s="228" t="s">
        <v>1</v>
      </c>
      <c r="F173" s="229" t="s">
        <v>226</v>
      </c>
      <c r="G173" s="226"/>
      <c r="H173" s="228" t="s">
        <v>1</v>
      </c>
      <c r="I173" s="230"/>
      <c r="J173" s="226"/>
      <c r="K173" s="226"/>
      <c r="L173" s="231"/>
      <c r="M173" s="232"/>
      <c r="N173" s="233"/>
      <c r="O173" s="233"/>
      <c r="P173" s="233"/>
      <c r="Q173" s="233"/>
      <c r="R173" s="233"/>
      <c r="S173" s="233"/>
      <c r="T173" s="234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5" t="s">
        <v>129</v>
      </c>
      <c r="AU173" s="235" t="s">
        <v>87</v>
      </c>
      <c r="AV173" s="13" t="s">
        <v>81</v>
      </c>
      <c r="AW173" s="13" t="s">
        <v>32</v>
      </c>
      <c r="AX173" s="13" t="s">
        <v>76</v>
      </c>
      <c r="AY173" s="235" t="s">
        <v>121</v>
      </c>
    </row>
    <row r="174" s="13" customFormat="1">
      <c r="A174" s="13"/>
      <c r="B174" s="225"/>
      <c r="C174" s="226"/>
      <c r="D174" s="227" t="s">
        <v>129</v>
      </c>
      <c r="E174" s="228" t="s">
        <v>1</v>
      </c>
      <c r="F174" s="229" t="s">
        <v>227</v>
      </c>
      <c r="G174" s="226"/>
      <c r="H174" s="228" t="s">
        <v>1</v>
      </c>
      <c r="I174" s="230"/>
      <c r="J174" s="226"/>
      <c r="K174" s="226"/>
      <c r="L174" s="231"/>
      <c r="M174" s="232"/>
      <c r="N174" s="233"/>
      <c r="O174" s="233"/>
      <c r="P174" s="233"/>
      <c r="Q174" s="233"/>
      <c r="R174" s="233"/>
      <c r="S174" s="233"/>
      <c r="T174" s="234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5" t="s">
        <v>129</v>
      </c>
      <c r="AU174" s="235" t="s">
        <v>87</v>
      </c>
      <c r="AV174" s="13" t="s">
        <v>81</v>
      </c>
      <c r="AW174" s="13" t="s">
        <v>32</v>
      </c>
      <c r="AX174" s="13" t="s">
        <v>76</v>
      </c>
      <c r="AY174" s="235" t="s">
        <v>121</v>
      </c>
    </row>
    <row r="175" s="14" customFormat="1">
      <c r="A175" s="14"/>
      <c r="B175" s="236"/>
      <c r="C175" s="237"/>
      <c r="D175" s="227" t="s">
        <v>129</v>
      </c>
      <c r="E175" s="238" t="s">
        <v>1</v>
      </c>
      <c r="F175" s="239" t="s">
        <v>228</v>
      </c>
      <c r="G175" s="237"/>
      <c r="H175" s="240">
        <v>1</v>
      </c>
      <c r="I175" s="241"/>
      <c r="J175" s="237"/>
      <c r="K175" s="237"/>
      <c r="L175" s="242"/>
      <c r="M175" s="262"/>
      <c r="N175" s="263"/>
      <c r="O175" s="263"/>
      <c r="P175" s="263"/>
      <c r="Q175" s="263"/>
      <c r="R175" s="263"/>
      <c r="S175" s="263"/>
      <c r="T175" s="26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46" t="s">
        <v>129</v>
      </c>
      <c r="AU175" s="246" t="s">
        <v>87</v>
      </c>
      <c r="AV175" s="14" t="s">
        <v>87</v>
      </c>
      <c r="AW175" s="14" t="s">
        <v>32</v>
      </c>
      <c r="AX175" s="14" t="s">
        <v>81</v>
      </c>
      <c r="AY175" s="246" t="s">
        <v>121</v>
      </c>
    </row>
    <row r="176" s="2" customFormat="1" ht="6.96" customHeight="1">
      <c r="A176" s="38"/>
      <c r="B176" s="66"/>
      <c r="C176" s="67"/>
      <c r="D176" s="67"/>
      <c r="E176" s="67"/>
      <c r="F176" s="67"/>
      <c r="G176" s="67"/>
      <c r="H176" s="67"/>
      <c r="I176" s="67"/>
      <c r="J176" s="67"/>
      <c r="K176" s="67"/>
      <c r="L176" s="44"/>
      <c r="M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</row>
  </sheetData>
  <sheetProtection sheet="1" autoFilter="0" formatColumns="0" formatRows="0" objects="1" scenarios="1" spinCount="100000" saltValue="TlLr92pujiw/BPrmERadu7HKyXgIqxp11OqayeLtx6Dx3Wv6PbckiYoL6YOvZfTcOFchngRg/MPrB+goomRqBg==" hashValue="fBoRqmq+vvx1fRplUJqcdJDeOyWu4bZE8DsaTTo4+KMbSTC57o3s1lRpSStWrDFaOh9Bblzs8r8drbY38Ww7BQ==" algorithmName="SHA-512" password="CC35"/>
  <autoFilter ref="C119:K175"/>
  <mergeCells count="6">
    <mergeCell ref="E7:H7"/>
    <mergeCell ref="E16:H16"/>
    <mergeCell ref="E25:H25"/>
    <mergeCell ref="E85:H85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20"/>
    </row>
    <row r="4" s="1" customFormat="1" ht="24.96" customHeight="1">
      <c r="B4" s="20"/>
      <c r="C4" s="134" t="s">
        <v>229</v>
      </c>
      <c r="H4" s="20"/>
    </row>
    <row r="5" s="1" customFormat="1" ht="12" customHeight="1">
      <c r="B5" s="20"/>
      <c r="C5" s="265" t="s">
        <v>13</v>
      </c>
      <c r="D5" s="142" t="s">
        <v>14</v>
      </c>
      <c r="E5" s="1"/>
      <c r="F5" s="1"/>
      <c r="H5" s="20"/>
    </row>
    <row r="6" s="1" customFormat="1" ht="36.96" customHeight="1">
      <c r="B6" s="20"/>
      <c r="C6" s="266" t="s">
        <v>16</v>
      </c>
      <c r="D6" s="267" t="s">
        <v>17</v>
      </c>
      <c r="E6" s="1"/>
      <c r="F6" s="1"/>
      <c r="H6" s="20"/>
    </row>
    <row r="7" s="1" customFormat="1" ht="16.5" customHeight="1">
      <c r="B7" s="20"/>
      <c r="C7" s="136" t="s">
        <v>22</v>
      </c>
      <c r="D7" s="139" t="str">
        <f>'Rekapitulace stavby'!AN8</f>
        <v>19. 9. 2021</v>
      </c>
      <c r="H7" s="20"/>
    </row>
    <row r="8" s="2" customFormat="1" ht="10.8" customHeight="1">
      <c r="A8" s="38"/>
      <c r="B8" s="44"/>
      <c r="C8" s="38"/>
      <c r="D8" s="38"/>
      <c r="E8" s="38"/>
      <c r="F8" s="38"/>
      <c r="G8" s="38"/>
      <c r="H8" s="44"/>
    </row>
    <row r="9" s="11" customFormat="1" ht="29.28" customHeight="1">
      <c r="A9" s="185"/>
      <c r="B9" s="268"/>
      <c r="C9" s="269" t="s">
        <v>57</v>
      </c>
      <c r="D9" s="270" t="s">
        <v>58</v>
      </c>
      <c r="E9" s="270" t="s">
        <v>108</v>
      </c>
      <c r="F9" s="271" t="s">
        <v>230</v>
      </c>
      <c r="G9" s="185"/>
      <c r="H9" s="268"/>
    </row>
    <row r="10" s="2" customFormat="1" ht="26.4" customHeight="1">
      <c r="A10" s="38"/>
      <c r="B10" s="44"/>
      <c r="C10" s="272" t="s">
        <v>14</v>
      </c>
      <c r="D10" s="272" t="s">
        <v>17</v>
      </c>
      <c r="E10" s="38"/>
      <c r="F10" s="38"/>
      <c r="G10" s="38"/>
      <c r="H10" s="44"/>
    </row>
    <row r="11" s="2" customFormat="1" ht="16.8" customHeight="1">
      <c r="A11" s="38"/>
      <c r="B11" s="44"/>
      <c r="C11" s="273" t="s">
        <v>83</v>
      </c>
      <c r="D11" s="274" t="s">
        <v>84</v>
      </c>
      <c r="E11" s="275" t="s">
        <v>85</v>
      </c>
      <c r="F11" s="276">
        <v>3220</v>
      </c>
      <c r="G11" s="38"/>
      <c r="H11" s="44"/>
    </row>
    <row r="12" s="2" customFormat="1" ht="16.8" customHeight="1">
      <c r="A12" s="38"/>
      <c r="B12" s="44"/>
      <c r="C12" s="277" t="s">
        <v>1</v>
      </c>
      <c r="D12" s="277" t="s">
        <v>160</v>
      </c>
      <c r="E12" s="17" t="s">
        <v>1</v>
      </c>
      <c r="F12" s="278">
        <v>0</v>
      </c>
      <c r="G12" s="38"/>
      <c r="H12" s="44"/>
    </row>
    <row r="13" s="2" customFormat="1" ht="16.8" customHeight="1">
      <c r="A13" s="38"/>
      <c r="B13" s="44"/>
      <c r="C13" s="277" t="s">
        <v>83</v>
      </c>
      <c r="D13" s="277" t="s">
        <v>161</v>
      </c>
      <c r="E13" s="17" t="s">
        <v>1</v>
      </c>
      <c r="F13" s="278">
        <v>3220</v>
      </c>
      <c r="G13" s="38"/>
      <c r="H13" s="44"/>
    </row>
    <row r="14" s="2" customFormat="1" ht="16.8" customHeight="1">
      <c r="A14" s="38"/>
      <c r="B14" s="44"/>
      <c r="C14" s="279" t="s">
        <v>231</v>
      </c>
      <c r="D14" s="38"/>
      <c r="E14" s="38"/>
      <c r="F14" s="38"/>
      <c r="G14" s="38"/>
      <c r="H14" s="44"/>
    </row>
    <row r="15" s="2" customFormat="1">
      <c r="A15" s="38"/>
      <c r="B15" s="44"/>
      <c r="C15" s="277" t="s">
        <v>157</v>
      </c>
      <c r="D15" s="277" t="s">
        <v>158</v>
      </c>
      <c r="E15" s="17" t="s">
        <v>85</v>
      </c>
      <c r="F15" s="278">
        <v>3220</v>
      </c>
      <c r="G15" s="38"/>
      <c r="H15" s="44"/>
    </row>
    <row r="16" s="2" customFormat="1" ht="16.8" customHeight="1">
      <c r="A16" s="38"/>
      <c r="B16" s="44"/>
      <c r="C16" s="277" t="s">
        <v>124</v>
      </c>
      <c r="D16" s="277" t="s">
        <v>125</v>
      </c>
      <c r="E16" s="17" t="s">
        <v>85</v>
      </c>
      <c r="F16" s="278">
        <v>805</v>
      </c>
      <c r="G16" s="38"/>
      <c r="H16" s="44"/>
    </row>
    <row r="17" s="2" customFormat="1" ht="16.8" customHeight="1">
      <c r="A17" s="38"/>
      <c r="B17" s="44"/>
      <c r="C17" s="277" t="s">
        <v>132</v>
      </c>
      <c r="D17" s="277" t="s">
        <v>133</v>
      </c>
      <c r="E17" s="17" t="s">
        <v>85</v>
      </c>
      <c r="F17" s="278">
        <v>1932</v>
      </c>
      <c r="G17" s="38"/>
      <c r="H17" s="44"/>
    </row>
    <row r="18" s="2" customFormat="1" ht="16.8" customHeight="1">
      <c r="A18" s="38"/>
      <c r="B18" s="44"/>
      <c r="C18" s="277" t="s">
        <v>138</v>
      </c>
      <c r="D18" s="277" t="s">
        <v>139</v>
      </c>
      <c r="E18" s="17" t="s">
        <v>85</v>
      </c>
      <c r="F18" s="278">
        <v>1288</v>
      </c>
      <c r="G18" s="38"/>
      <c r="H18" s="44"/>
    </row>
    <row r="19" s="2" customFormat="1" ht="16.8" customHeight="1">
      <c r="A19" s="38"/>
      <c r="B19" s="44"/>
      <c r="C19" s="277" t="s">
        <v>145</v>
      </c>
      <c r="D19" s="277" t="s">
        <v>146</v>
      </c>
      <c r="E19" s="17" t="s">
        <v>85</v>
      </c>
      <c r="F19" s="278">
        <v>805</v>
      </c>
      <c r="G19" s="38"/>
      <c r="H19" s="44"/>
    </row>
    <row r="20" s="2" customFormat="1" ht="16.8" customHeight="1">
      <c r="A20" s="38"/>
      <c r="B20" s="44"/>
      <c r="C20" s="277" t="s">
        <v>148</v>
      </c>
      <c r="D20" s="277" t="s">
        <v>149</v>
      </c>
      <c r="E20" s="17" t="s">
        <v>85</v>
      </c>
      <c r="F20" s="278">
        <v>2093</v>
      </c>
      <c r="G20" s="38"/>
      <c r="H20" s="44"/>
    </row>
    <row r="21" s="2" customFormat="1" ht="16.8" customHeight="1">
      <c r="A21" s="38"/>
      <c r="B21" s="44"/>
      <c r="C21" s="277" t="s">
        <v>153</v>
      </c>
      <c r="D21" s="277" t="s">
        <v>154</v>
      </c>
      <c r="E21" s="17" t="s">
        <v>85</v>
      </c>
      <c r="F21" s="278">
        <v>3220</v>
      </c>
      <c r="G21" s="38"/>
      <c r="H21" s="44"/>
    </row>
    <row r="22" s="2" customFormat="1" ht="16.8" customHeight="1">
      <c r="A22" s="38"/>
      <c r="B22" s="44"/>
      <c r="C22" s="277" t="s">
        <v>163</v>
      </c>
      <c r="D22" s="277" t="s">
        <v>164</v>
      </c>
      <c r="E22" s="17" t="s">
        <v>85</v>
      </c>
      <c r="F22" s="278">
        <v>1288</v>
      </c>
      <c r="G22" s="38"/>
      <c r="H22" s="44"/>
    </row>
    <row r="23" s="2" customFormat="1" ht="16.8" customHeight="1">
      <c r="A23" s="38"/>
      <c r="B23" s="44"/>
      <c r="C23" s="273" t="s">
        <v>88</v>
      </c>
      <c r="D23" s="274" t="s">
        <v>89</v>
      </c>
      <c r="E23" s="275" t="s">
        <v>90</v>
      </c>
      <c r="F23" s="276">
        <v>100</v>
      </c>
      <c r="G23" s="38"/>
      <c r="H23" s="44"/>
    </row>
    <row r="24" s="2" customFormat="1" ht="16.8" customHeight="1">
      <c r="A24" s="38"/>
      <c r="B24" s="44"/>
      <c r="C24" s="277" t="s">
        <v>88</v>
      </c>
      <c r="D24" s="277" t="s">
        <v>91</v>
      </c>
      <c r="E24" s="17" t="s">
        <v>1</v>
      </c>
      <c r="F24" s="278">
        <v>100</v>
      </c>
      <c r="G24" s="38"/>
      <c r="H24" s="44"/>
    </row>
    <row r="25" s="2" customFormat="1" ht="16.8" customHeight="1">
      <c r="A25" s="38"/>
      <c r="B25" s="44"/>
      <c r="C25" s="279" t="s">
        <v>231</v>
      </c>
      <c r="D25" s="38"/>
      <c r="E25" s="38"/>
      <c r="F25" s="38"/>
      <c r="G25" s="38"/>
      <c r="H25" s="44"/>
    </row>
    <row r="26" s="2" customFormat="1" ht="16.8" customHeight="1">
      <c r="A26" s="38"/>
      <c r="B26" s="44"/>
      <c r="C26" s="277" t="s">
        <v>169</v>
      </c>
      <c r="D26" s="277" t="s">
        <v>170</v>
      </c>
      <c r="E26" s="17" t="s">
        <v>90</v>
      </c>
      <c r="F26" s="278">
        <v>100</v>
      </c>
      <c r="G26" s="38"/>
      <c r="H26" s="44"/>
    </row>
    <row r="27" s="2" customFormat="1" ht="16.8" customHeight="1">
      <c r="A27" s="38"/>
      <c r="B27" s="44"/>
      <c r="C27" s="277" t="s">
        <v>173</v>
      </c>
      <c r="D27" s="277" t="s">
        <v>174</v>
      </c>
      <c r="E27" s="17" t="s">
        <v>90</v>
      </c>
      <c r="F27" s="278">
        <v>100</v>
      </c>
      <c r="G27" s="38"/>
      <c r="H27" s="44"/>
    </row>
    <row r="28" s="2" customFormat="1" ht="16.8" customHeight="1">
      <c r="A28" s="38"/>
      <c r="B28" s="44"/>
      <c r="C28" s="277" t="s">
        <v>177</v>
      </c>
      <c r="D28" s="277" t="s">
        <v>178</v>
      </c>
      <c r="E28" s="17" t="s">
        <v>90</v>
      </c>
      <c r="F28" s="278">
        <v>100</v>
      </c>
      <c r="G28" s="38"/>
      <c r="H28" s="44"/>
    </row>
    <row r="29" s="2" customFormat="1" ht="7.44" customHeight="1">
      <c r="A29" s="38"/>
      <c r="B29" s="165"/>
      <c r="C29" s="166"/>
      <c r="D29" s="166"/>
      <c r="E29" s="166"/>
      <c r="F29" s="166"/>
      <c r="G29" s="166"/>
      <c r="H29" s="44"/>
    </row>
    <row r="30" s="2" customFormat="1">
      <c r="A30" s="38"/>
      <c r="B30" s="38"/>
      <c r="C30" s="38"/>
      <c r="D30" s="38"/>
      <c r="E30" s="38"/>
      <c r="F30" s="38"/>
      <c r="G30" s="38"/>
      <c r="H30" s="38"/>
    </row>
  </sheetData>
  <sheetProtection sheet="1" formatColumns="0" formatRows="0" objects="1" scenarios="1" spinCount="100000" saltValue="CIAbVM0bh1UE0OMY13tovdSOTQmpd/G+1xin2IISoHCfkNYKFqsONRmfLHV9AQRSUnU48Xp2BobxBT6V/Zo/Zg==" hashValue="KQVSaOVC3lW8pFsAsUt9ify3CR0c+tQxkPU5u0HewUqxaJbPt3N6gTFGhGJukeLgkviizePRHNt7WdwtFb6+WA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VLADIMÍR\Plhak</dc:creator>
  <cp:lastModifiedBy>VLADIMÍR\Plhak</cp:lastModifiedBy>
  <dcterms:created xsi:type="dcterms:W3CDTF">2021-09-19T16:24:59Z</dcterms:created>
  <dcterms:modified xsi:type="dcterms:W3CDTF">2021-09-19T16:25:04Z</dcterms:modified>
</cp:coreProperties>
</file>