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4002 - Udržovací práce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'2024002 - Udržovací práce...'!$C$119:$K$261</definedName>
    <definedName name="_xlnm.Print_Area" localSheetId="1">'2024002 - Udržovací práce...'!$C$4:$J$76,'2024002 - Udržovací práce...'!$C$82:$J$103,'2024002 - Udržovací práce...'!$C$109:$J$261</definedName>
    <definedName name="_xlnm.Print_Titles" localSheetId="1">'2024002 - Udržovací práce...'!$119:$119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F114"/>
  <c r="E112"/>
  <c r="F87"/>
  <c r="E85"/>
  <c r="J22"/>
  <c r="E22"/>
  <c r="J117"/>
  <c r="J21"/>
  <c r="J19"/>
  <c r="E19"/>
  <c r="J116"/>
  <c r="J18"/>
  <c r="J16"/>
  <c r="E16"/>
  <c r="F90"/>
  <c r="J15"/>
  <c r="J13"/>
  <c r="E13"/>
  <c r="F116"/>
  <c r="J12"/>
  <c r="J10"/>
  <c r="J114"/>
  <c i="1" r="L90"/>
  <c r="AM90"/>
  <c r="AM89"/>
  <c r="L89"/>
  <c r="AM87"/>
  <c r="L87"/>
  <c r="L85"/>
  <c r="L84"/>
  <c i="2" r="BK253"/>
  <c r="BK235"/>
  <c r="J219"/>
  <c r="BK201"/>
  <c r="BK181"/>
  <c r="BK149"/>
  <c r="J258"/>
  <c r="BK245"/>
  <c r="BK232"/>
  <c r="BK217"/>
  <c r="BK195"/>
  <c r="J172"/>
  <c r="J162"/>
  <c r="BK144"/>
  <c r="BK126"/>
  <c r="J253"/>
  <c r="BK230"/>
  <c r="BK209"/>
  <c r="BK192"/>
  <c r="J176"/>
  <c r="BK157"/>
  <c r="J126"/>
  <c r="J186"/>
  <c r="BK162"/>
  <c r="J155"/>
  <c r="J144"/>
  <c r="J260"/>
  <c r="BK248"/>
  <c r="BK222"/>
  <c r="BK204"/>
  <c r="BK186"/>
  <c r="BK155"/>
  <c r="BK137"/>
  <c r="BK255"/>
  <c r="J242"/>
  <c r="J235"/>
  <c r="J214"/>
  <c r="J192"/>
  <c r="BK179"/>
  <c r="J159"/>
  <c r="J139"/>
  <c r="BK130"/>
  <c r="J255"/>
  <c r="J232"/>
  <c r="BK214"/>
  <c r="J195"/>
  <c r="BK172"/>
  <c r="BK139"/>
  <c r="BK123"/>
  <c r="J204"/>
  <c r="BK176"/>
  <c r="BK152"/>
  <c r="BK141"/>
  <c r="BK251"/>
  <c r="J237"/>
  <c r="BK228"/>
  <c r="J209"/>
  <c r="BK184"/>
  <c r="BK167"/>
  <c r="J141"/>
  <c i="1" r="AS94"/>
  <c i="2" r="J248"/>
  <c r="BK237"/>
  <c r="J228"/>
  <c r="J201"/>
  <c r="BK190"/>
  <c r="J167"/>
  <c r="J152"/>
  <c r="J137"/>
  <c r="J245"/>
  <c r="BK225"/>
  <c r="BK206"/>
  <c r="J179"/>
  <c r="J164"/>
  <c r="BK219"/>
  <c r="J184"/>
  <c r="J157"/>
  <c r="BK147"/>
  <c r="BK258"/>
  <c r="BK242"/>
  <c r="J230"/>
  <c r="J217"/>
  <c r="J190"/>
  <c r="BK169"/>
  <c r="J147"/>
  <c r="J123"/>
  <c r="J251"/>
  <c r="J240"/>
  <c r="J225"/>
  <c r="J198"/>
  <c r="J188"/>
  <c r="BK164"/>
  <c r="J133"/>
  <c r="BK260"/>
  <c r="BK240"/>
  <c r="J222"/>
  <c r="BK198"/>
  <c r="BK188"/>
  <c r="J169"/>
  <c r="BK133"/>
  <c r="J206"/>
  <c r="J181"/>
  <c r="BK159"/>
  <c r="J149"/>
  <c r="J130"/>
  <c l="1" r="P122"/>
  <c r="P129"/>
  <c r="BK122"/>
  <c r="J122"/>
  <c r="J96"/>
  <c r="BK129"/>
  <c r="J129"/>
  <c r="J97"/>
  <c r="R129"/>
  <c r="BK161"/>
  <c r="J161"/>
  <c r="J98"/>
  <c r="R122"/>
  <c r="T122"/>
  <c r="T129"/>
  <c r="R161"/>
  <c r="T175"/>
  <c r="P197"/>
  <c r="BK175"/>
  <c r="BK208"/>
  <c r="J208"/>
  <c r="J102"/>
  <c r="P208"/>
  <c r="T161"/>
  <c r="R175"/>
  <c r="R197"/>
  <c r="R208"/>
  <c r="P161"/>
  <c r="P175"/>
  <c r="P174"/>
  <c r="BK197"/>
  <c r="J197"/>
  <c r="J101"/>
  <c r="T197"/>
  <c r="T208"/>
  <c r="J87"/>
  <c r="J90"/>
  <c r="BE123"/>
  <c r="BE130"/>
  <c r="BE137"/>
  <c r="BE162"/>
  <c r="BE164"/>
  <c r="BE169"/>
  <c r="BE172"/>
  <c r="BE184"/>
  <c r="BE186"/>
  <c r="BE195"/>
  <c r="BE206"/>
  <c r="BE214"/>
  <c r="F89"/>
  <c r="F117"/>
  <c r="BE141"/>
  <c r="BE147"/>
  <c r="BE149"/>
  <c r="BE167"/>
  <c r="BE181"/>
  <c r="BE201"/>
  <c r="BE217"/>
  <c r="BE240"/>
  <c r="BE242"/>
  <c r="J89"/>
  <c r="BE152"/>
  <c r="BE155"/>
  <c r="BE190"/>
  <c r="BE204"/>
  <c r="BE209"/>
  <c r="BE219"/>
  <c r="BE222"/>
  <c r="BE228"/>
  <c r="BE230"/>
  <c r="BE232"/>
  <c r="BE235"/>
  <c r="BE237"/>
  <c r="BE245"/>
  <c r="BE248"/>
  <c r="BE251"/>
  <c r="BE258"/>
  <c r="BE260"/>
  <c r="BE126"/>
  <c r="BE133"/>
  <c r="BE139"/>
  <c r="BE144"/>
  <c r="BE157"/>
  <c r="BE159"/>
  <c r="BE176"/>
  <c r="BE179"/>
  <c r="BE188"/>
  <c r="BE192"/>
  <c r="BE198"/>
  <c r="BE225"/>
  <c r="BE253"/>
  <c r="BE255"/>
  <c r="J32"/>
  <c i="1" r="AW95"/>
  <c i="2" r="F32"/>
  <c i="1" r="BA95"/>
  <c r="BA94"/>
  <c r="W30"/>
  <c i="2" r="F35"/>
  <c i="1" r="BD95"/>
  <c r="BD94"/>
  <c r="W33"/>
  <c i="2" r="F33"/>
  <c i="1" r="BB95"/>
  <c r="BB94"/>
  <c r="W31"/>
  <c i="2" r="F34"/>
  <c i="1" r="BC95"/>
  <c r="BC94"/>
  <c r="AY94"/>
  <c i="2" l="1" r="R174"/>
  <c r="T174"/>
  <c r="T121"/>
  <c r="T120"/>
  <c r="BK174"/>
  <c r="J174"/>
  <c r="J99"/>
  <c r="R121"/>
  <c r="R120"/>
  <c r="P121"/>
  <c r="P120"/>
  <c i="1" r="AU95"/>
  <c i="2" r="BK121"/>
  <c r="J121"/>
  <c r="J95"/>
  <c r="J175"/>
  <c r="J100"/>
  <c i="1" r="AU94"/>
  <c r="AW94"/>
  <c r="AK30"/>
  <c r="W32"/>
  <c i="2" r="J31"/>
  <c i="1" r="AV95"/>
  <c r="AT95"/>
  <c i="2" r="F31"/>
  <c i="1" r="AZ95"/>
  <c r="AZ94"/>
  <c r="W29"/>
  <c r="AX94"/>
  <c i="2" l="1" r="BK120"/>
  <c r="J120"/>
  <c r="J94"/>
  <c i="1" r="AV94"/>
  <c r="AK29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<sst xmlns="http://schemas.openxmlformats.org/spreadsheetml/2006/main">
  <si>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</si>
  <si>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</si>
  <si>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</si>
  <si>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</si>
  <si>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</si>
  <si>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{e119dff9-08c3-4e2c-9875-aedffed4c55e}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</si>
  <si>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</si>
  <si>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</si>
  <si>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</si>
  <si>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</si>
  <si>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</si>
  <si>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</si>
  <si>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</si>
  <si>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</si>
  <si>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</si>
  <si>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</si>
  <si>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</si>
  <si>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Udržovací práce na kapli sv. Antonína, Louka u Litvínova</t>
  </si>
  <si>
    <t>KSO:</t>
  </si>
  <si>
    <t>CC-CZ:</t>
  </si>
  <si>
    <t>Místo:</t>
  </si>
  <si>
    <t xml:space="preserve"> </t>
  </si>
  <si>
    <t>Datum:</t>
  </si>
  <si>
    <t>22. 1. 2024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</si>
  <si>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</si>
  <si>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</si>
  <si>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</si>
  <si>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</si>
  <si>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</si>
  <si>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</si>
  <si>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</si>
  <si>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</si>
  <si>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</si>
  <si>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</si>
  <si>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</si>
  <si>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</si>
  <si>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</si>
  <si>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</si>
  <si>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</si>
  <si>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</si>
  <si>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</si>
  <si>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</si>
  <si>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</si>
  <si>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</si>
  <si>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</si>
  <si>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</si>
  <si>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</si>
  <si>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</si>
  <si>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</si>
  <si>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</si>
  <si>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</si>
  <si>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</si>
  <si>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</si>
  <si>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</si>
  <si>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</si>
  <si>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</si>
  <si>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</si>
  <si>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</si>
  <si>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</si>
  <si>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</si>
  <si>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</si>
  <si>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</si>
  <si>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</si>
  <si>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</si>
  <si>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</si>
  <si>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</si>
  <si>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</si>
  <si>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</si>
  <si>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</si>
  <si>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</si>
  <si>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</si>
  <si>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</si>
  <si>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</si>
  <si>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</si>
  <si>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</si>
  <si>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</si>
  <si>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</si>
  <si>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</si>
  <si>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</si>
  <si>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</si>
  <si>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</si>
  <si>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</si>
  <si>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</si>
  <si>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</si>
  <si>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</si>
  <si>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</si>
  <si>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</si>
  <si>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</si>
  <si>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</si>
  <si>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</si>
  <si>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</si>
  <si>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</si>
  <si>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764 - Konstrukce klempířské</t>
  </si>
  <si>
    <t xml:space="preserve">    765 - Krytina skládaná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</si>
  <si>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</si>
  <si>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</si>
  <si>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</si>
  <si>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</si>
  <si>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</si>
  <si>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</si>
  <si>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</si>
  <si>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</si>
  <si>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</si>
  <si>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</si>
  <si>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</si>
  <si>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</si>
  <si>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</si>
  <si>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</si>
  <si>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</si>
  <si>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</si>
  <si>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</si>
  <si>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</si>
  <si>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</si>
  <si>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50</t>
  </si>
  <si>
    <t>K</t>
  </si>
  <si>
    <t>622335103</t>
  </si>
  <si>
    <t>Oprava cementové hladké omítky vnějších stěn v rozsahu přes 30 do 50 %</t>
  </si>
  <si>
    <t>m2</t>
  </si>
  <si>
    <t>4</t>
  </si>
  <si>
    <t>200152626</t>
  </si>
  <si>
    <t>PP</t>
  </si>
  <si>
    <t>Oprava cementové omítky vnějších ploch hladké stěn, v rozsahu opravované plochy přes 30 do 50%</t>
  </si>
  <si>
    <t>VV</t>
  </si>
  <si>
    <t>0,5*(2*6,35+2*17,75)</t>
  </si>
  <si>
    <t>629991011</t>
  </si>
  <si>
    <t>Zakrytí výplní otvorů a svislých ploch fólií přilepenou lepící páskou</t>
  </si>
  <si>
    <t>1050031942</t>
  </si>
  <si>
    <t>Zakrytí vnějších ploch před znečištěním včetně pozdějšího odkrytí výplní otvorů a svislých ploch fólií přilepenou lepící páskou</t>
  </si>
  <si>
    <t>3*1,2*1,2+2,0*1,0+1,0*1,0+3*1,2*1,2</t>
  </si>
  <si>
    <t>9</t>
  </si>
  <si>
    <t>Ostatní konstrukce a práce, bourání</t>
  </si>
  <si>
    <t>941211111</t>
  </si>
  <si>
    <t>Montáž lešení řadového rámového lehkého zatížení do 200 kg/m2 š od 0,6 do 0,9 m v do 10 m</t>
  </si>
  <si>
    <t>-1093632667</t>
  </si>
  <si>
    <t>Lešení řadové rámové lehké pracovní s podlahami s provozním zatížením tř. 3 do 200 kg/m2 šířky tř. SW06 od 0,6 do 0,9 m výšky do 10 m montáž</t>
  </si>
  <si>
    <t>4,75*(2*17,75+2*6,35)+2*6,35*(6,35*2)/2</t>
  </si>
  <si>
    <t>3</t>
  </si>
  <si>
    <t>941211211</t>
  </si>
  <si>
    <t>Příplatek k lešení řadovému rámovému lehkému do 200 kg/m2 š od 0,6 do 0,9 m v do 10 m za každý den použití</t>
  </si>
  <si>
    <t>1020198601</t>
  </si>
  <si>
    <t>Lešení řadové rámové lehké pracovní s podlahami s provozním zatížením tř. 3 do 200 kg/m2 šířky tř. SW06 od 0,6 do 0,9 m výšky do 10 m příplatek za každý den použití</t>
  </si>
  <si>
    <t>309,595</t>
  </si>
  <si>
    <t>309,595*30 'Přepočtené koeficientem množství</t>
  </si>
  <si>
    <t>941211312</t>
  </si>
  <si>
    <t>Odborná prohlídka lešení řadového rámového lehkého s podlahami zatížení do 200 kg/m2 š od 0,6 do 0,9 m v do 25 m pl do 500 m2 zakrytého sítí</t>
  </si>
  <si>
    <t>kus</t>
  </si>
  <si>
    <t>209026545</t>
  </si>
  <si>
    <t>Odborná prohlídka lešení řadového rámového lehkého pracovního s podlahami s provozním zatížením tř. 3 do 200 kg/m2 šířky tř. SW06 od 0,6 do 0,9 m výšky do 25 m, celkové plochy do 500 m2 zakrytého sítí</t>
  </si>
  <si>
    <t>5</t>
  </si>
  <si>
    <t>941211811</t>
  </si>
  <si>
    <t>Demontáž lešení řadového rámového lehkého zatížení do 200 kg/m2 š od 0,6 do 0,9 m v do 10 m</t>
  </si>
  <si>
    <t>1446784088</t>
  </si>
  <si>
    <t>Lešení řadové rámové lehké pracovní s podlahami s provozním zatížením tř. 3 do 200 kg/m2 šířky tř. SW06 od 0,6 do 0,9 m výšky do 10 m demontáž</t>
  </si>
  <si>
    <t>944121111</t>
  </si>
  <si>
    <t>Montáž ochranného zábradlí dílcového na vnějších stranách objektů odkloněného od svislice do 15°</t>
  </si>
  <si>
    <t>m</t>
  </si>
  <si>
    <t>-861499860</t>
  </si>
  <si>
    <t>Zábradlí ochranné dílcové na vnějších volných stranách objektů odkloněné od svislice do 15° montáž</t>
  </si>
  <si>
    <t>2*17,75+2*6,35</t>
  </si>
  <si>
    <t>7</t>
  </si>
  <si>
    <t>944121211</t>
  </si>
  <si>
    <t>Příplatek k ochrannému zábradlí dílcovému na vnějších stranách objektů za každý den použití</t>
  </si>
  <si>
    <t>863655530</t>
  </si>
  <si>
    <t>Zábradlí ochranné dílcové na vnějších volných stranách objektů odkloněné od svislice do 15° příplatek k ceně za každý den použití</t>
  </si>
  <si>
    <t>48,2*30 'Přepočtené koeficientem množství</t>
  </si>
  <si>
    <t>8</t>
  </si>
  <si>
    <t>944121811</t>
  </si>
  <si>
    <t>Demontáž ochranného zábradlí dílcového na vnějších stranách objektů odkloněného od svislice do 15°</t>
  </si>
  <si>
    <t>1178702159</t>
  </si>
  <si>
    <t>Zábradlí ochranné dílcové na vnějších volných stranách objektů odkloněné od svislice do 15° demontáž</t>
  </si>
  <si>
    <t>944511111</t>
  </si>
  <si>
    <t>Montáž ochranné sítě z textilie z umělých vláken</t>
  </si>
  <si>
    <t>95529994</t>
  </si>
  <si>
    <t>Síť ochranná zavěšená na konstrukci lešení z textilie z umělých vláken montáž</t>
  </si>
  <si>
    <t>10</t>
  </si>
  <si>
    <t>944511211</t>
  </si>
  <si>
    <t>Příplatek k ochranné síti za každý den použití</t>
  </si>
  <si>
    <t>-436179691</t>
  </si>
  <si>
    <t>Síť ochranná zavěšená na konstrukci lešení z textilie z umělých vláken příplatek k ceně za každý den použití</t>
  </si>
  <si>
    <t>11</t>
  </si>
  <si>
    <t>944511811</t>
  </si>
  <si>
    <t>Demontáž ochranné sítě z textilie z umělých vláken</t>
  </si>
  <si>
    <t>1502392551</t>
  </si>
  <si>
    <t>Síť ochranná zavěšená na konstrukci lešení z textilie z umělých vláken demontáž</t>
  </si>
  <si>
    <t>53</t>
  </si>
  <si>
    <t>945421110</t>
  </si>
  <si>
    <t>Hydraulická zvedací plošina na automobilovém podvozku výška zdvihu do 18 m včetně obsluhy</t>
  </si>
  <si>
    <t>hod</t>
  </si>
  <si>
    <t>8283899</t>
  </si>
  <si>
    <t>Hydraulická zvedací plošina včetně obsluhy instalovaná na automobilovém podvozku, výšky zdvihu do 18 m</t>
  </si>
  <si>
    <t>993111111</t>
  </si>
  <si>
    <t>Dovoz a odvoz lešení řadového do 10 km včetně naložení a složení</t>
  </si>
  <si>
    <t>-94023218</t>
  </si>
  <si>
    <t>Dovoz a odvoz lešení včetně naložení a složení řadového, na vzdálenost do 10 km</t>
  </si>
  <si>
    <t>997</t>
  </si>
  <si>
    <t>Přesun sutě</t>
  </si>
  <si>
    <t>13</t>
  </si>
  <si>
    <t>997013311</t>
  </si>
  <si>
    <t>Montáž a demontáž shozu suti v do 10 m</t>
  </si>
  <si>
    <t>-942770997</t>
  </si>
  <si>
    <t>Shoz na stavební suť montáž a demontáž shozu výšky do 10 m</t>
  </si>
  <si>
    <t>14</t>
  </si>
  <si>
    <t>997013321</t>
  </si>
  <si>
    <t>Příplatek k shozu suti v do 10 m za první a ZKD den použití</t>
  </si>
  <si>
    <t>-64590056</t>
  </si>
  <si>
    <t>Shoz na stavební suť montáž a demontáž shozu výšky Příplatek za první a každý další den použití shozu výšky do 10 m</t>
  </si>
  <si>
    <t>2*5 'Přepočtené koeficientem množství</t>
  </si>
  <si>
    <t>15</t>
  </si>
  <si>
    <t>997013501</t>
  </si>
  <si>
    <t>Odvoz suti a vybouraných hmot na skládku nebo meziskládku do 1 km se složením</t>
  </si>
  <si>
    <t>t</t>
  </si>
  <si>
    <t>-1878475964</t>
  </si>
  <si>
    <t>Odvoz suti a vybouraných hmot na skládku nebo meziskládku se složením, na vzdálenost do 1 km</t>
  </si>
  <si>
    <t>16</t>
  </si>
  <si>
    <t>997013509</t>
  </si>
  <si>
    <t>Příplatek k odvozu suti a vybouraných hmot na skládku ZKD 1 km přes 1 km</t>
  </si>
  <si>
    <t>719095829</t>
  </si>
  <si>
    <t>Odvoz suti a vybouraných hmot na skládku nebo meziskládku se složením, na vzdálenost Příplatek k ceně za každý další započatý 1 km přes 1 km</t>
  </si>
  <si>
    <t>0,348*14 'Přepočtené koeficientem množství</t>
  </si>
  <si>
    <t>17</t>
  </si>
  <si>
    <t>997013631</t>
  </si>
  <si>
    <t>Poplatek za uložení na skládce (skládkovné) stavebního odpadu směsného kód odpadu 17 09 04</t>
  </si>
  <si>
    <t>-1059938158</t>
  </si>
  <si>
    <t>Poplatek za uložení stavebního odpadu na skládce (skládkovné) směsného stavebního a demoličního zatříděného do Katalogu odpadů pod kódem 17 09 04</t>
  </si>
  <si>
    <t>PSV</t>
  </si>
  <si>
    <t>Práce a dodávky PSV</t>
  </si>
  <si>
    <t>764</t>
  </si>
  <si>
    <t>Konstrukce klempířské</t>
  </si>
  <si>
    <t>49</t>
  </si>
  <si>
    <t>764002861</t>
  </si>
  <si>
    <t>Demontáž oplechování říms a ozdobných prvků do suti</t>
  </si>
  <si>
    <t>1762261407</t>
  </si>
  <si>
    <t>Demontáž klempířských konstrukcí oplechování říms do suti</t>
  </si>
  <si>
    <t>17,75+6,35</t>
  </si>
  <si>
    <t>18</t>
  </si>
  <si>
    <t>764004801</t>
  </si>
  <si>
    <t>Demontáž podokapního žlabu do suti</t>
  </si>
  <si>
    <t>391982630</t>
  </si>
  <si>
    <t>Demontáž klempířských konstrukcí žlabu podokapního do suti</t>
  </si>
  <si>
    <t>19</t>
  </si>
  <si>
    <t>764004861</t>
  </si>
  <si>
    <t>Demontáž svodu do suti</t>
  </si>
  <si>
    <t>515425360</t>
  </si>
  <si>
    <t>Demontáž klempířských konstrukcí svodu do suti</t>
  </si>
  <si>
    <t>2*4,75</t>
  </si>
  <si>
    <t>47</t>
  </si>
  <si>
    <t>764248424</t>
  </si>
  <si>
    <t>Oplechování římsy rovné celoplošně lepené z TiZn předzvětralého plechu rš 330 mm</t>
  </si>
  <si>
    <t>-358702203</t>
  </si>
  <si>
    <t>Oplechování říms a ozdobných prvků z titanzinkového předzvětralého plechu rovných, bez rohů celoplošně lepené rš 330 mm</t>
  </si>
  <si>
    <t>48</t>
  </si>
  <si>
    <t>764248445</t>
  </si>
  <si>
    <t>Příplatek k cenám římsy rovné z TiZn předzvětralého plechu za zvýšenou pracnost provedení rohu nebo koutu rš do 400 mm</t>
  </si>
  <si>
    <t>1955646647</t>
  </si>
  <si>
    <t>Oplechování říms a ozdobných prvků z titanzinkového předzvětralého plechu rovných, bez rohů Příplatek k cenám za zvýšenou pracnost při provedení rohu nebo koutu rovné římsy do rš 400 mm</t>
  </si>
  <si>
    <t>20</t>
  </si>
  <si>
    <t>764541405</t>
  </si>
  <si>
    <t>Žlab podokapní půlkruhový z TiZn předzvětralého plechu rš 330 mm</t>
  </si>
  <si>
    <t>-738758379</t>
  </si>
  <si>
    <t>Žlab podokapní z titanzinkového předzvětralého plechu včetně háků a čel půlkruhový rš 330 mm</t>
  </si>
  <si>
    <t>764541446</t>
  </si>
  <si>
    <t>Kotlík oválný (trychtýřový) pro podokapní žlaby z TiZn předzvětralého plechu 330/100 mm</t>
  </si>
  <si>
    <t>1935864445</t>
  </si>
  <si>
    <t>Žlab podokapní z titanzinkového předzvětralého plechu včetně háků a čel kotlík oválný (trychtýřový), rš žlabu/průměr svodu 330/100 mm</t>
  </si>
  <si>
    <t>22</t>
  </si>
  <si>
    <t>764548423</t>
  </si>
  <si>
    <t>Kruhový svod včetně objímek, kolen, odskoků z TiZn předzvětralého plechu průměru 100 mm</t>
  </si>
  <si>
    <t>-1262063764</t>
  </si>
  <si>
    <t>Svod z titanzinkového předzvětralého plechu včetně objímek, kolen a odskoků kruhový, průměru 100 mm</t>
  </si>
  <si>
    <t>23</t>
  </si>
  <si>
    <t>998764111</t>
  </si>
  <si>
    <t>Přesun hmot tonážní pro konstrukce klempířské s omezením mechanizace v objektech v do 6 m</t>
  </si>
  <si>
    <t>1500341196</t>
  </si>
  <si>
    <t>Přesun hmot pro konstrukce klempířské stanovený z hmotnosti přesunovaného materiálu vodorovná dopravní vzdálenost do 50 m s omezením mechanizace v objektech výšky do 6 m</t>
  </si>
  <si>
    <t>765</t>
  </si>
  <si>
    <t>Krytina skládaná</t>
  </si>
  <si>
    <t>24</t>
  </si>
  <si>
    <t>765111931</t>
  </si>
  <si>
    <t>Vyspravení krytiny keramické hladké na sucho přes 32 do 40 ks/m2 do 2 % opravované plochy</t>
  </si>
  <si>
    <t>-1993323288</t>
  </si>
  <si>
    <t>Vyspravení krytiny keramické hladké (bobrovky) na sucho sklonu do 30°, počet tašek přes 32 do 40 ks/m2, v rozsahu opravované plochy do 2%</t>
  </si>
  <si>
    <t>17,75*2*6,35/1,414</t>
  </si>
  <si>
    <t>25</t>
  </si>
  <si>
    <t>M</t>
  </si>
  <si>
    <t>59660010</t>
  </si>
  <si>
    <t>taška bobrovka režná základní kulatý řez</t>
  </si>
  <si>
    <t>32</t>
  </si>
  <si>
    <t>-522163831</t>
  </si>
  <si>
    <t>159,424*0,824 'Přepočtené koeficientem množství</t>
  </si>
  <si>
    <t>26</t>
  </si>
  <si>
    <t>765111981</t>
  </si>
  <si>
    <t>Příplatek k vyspravení krytiny keramické za sklon přes 30°</t>
  </si>
  <si>
    <t>1559462533</t>
  </si>
  <si>
    <t>Vyspravení krytiny keramické Příplatek k cenám za sklon přes 30°</t>
  </si>
  <si>
    <t>27</t>
  </si>
  <si>
    <t>998765112</t>
  </si>
  <si>
    <t>Přesun hmot tonážní pro krytiny skládané s omezením mechanizace v objektech v přes 6 do 12 m</t>
  </si>
  <si>
    <t>519839337</t>
  </si>
  <si>
    <t>Přesun hmot pro krytiny skládané stanovený z hmotnosti přesunovaného materiálu vodorovná dopravní vzdálenost do 50 m s omezením mechanizace na objektech výšky přes 6 do 12 m</t>
  </si>
  <si>
    <t>783</t>
  </si>
  <si>
    <t>Dokončovací práce - nátěry</t>
  </si>
  <si>
    <t>28</t>
  </si>
  <si>
    <t>783404130</t>
  </si>
  <si>
    <t>Provedení základního jednonásobného nátěru klempířských konstrukcí přes 60°</t>
  </si>
  <si>
    <t>1990831478</t>
  </si>
  <si>
    <t>Provedení nátěru klempířských konstrukcí základního nebo základního antikorozního jednonásobného, sklon střechy přes 60°</t>
  </si>
  <si>
    <t>6*0,8*1,5</t>
  </si>
  <si>
    <t>6*0,8*1,8/2</t>
  </si>
  <si>
    <t>Součet</t>
  </si>
  <si>
    <t>29</t>
  </si>
  <si>
    <t>24623010</t>
  </si>
  <si>
    <t>hmota nátěrová epoxidová základní na kovy</t>
  </si>
  <si>
    <t>kg</t>
  </si>
  <si>
    <t>-65539358</t>
  </si>
  <si>
    <t>11,52*0,102 'Přepočtené koeficientem množství</t>
  </si>
  <si>
    <t>30</t>
  </si>
  <si>
    <t>783405130</t>
  </si>
  <si>
    <t>Provedení jednonásobného mezinátěru nátěru klempířských konstrukcí přes 60°</t>
  </si>
  <si>
    <t>365633049</t>
  </si>
  <si>
    <t>Provedení nátěru klempířských konstrukcí mezinátěru jednonásobného, sklon střechy přes 60°</t>
  </si>
  <si>
    <t>31</t>
  </si>
  <si>
    <t>24623055</t>
  </si>
  <si>
    <t>hmota nátěrová epoxidová vrchní (email) odstín bílý</t>
  </si>
  <si>
    <t>1855106381</t>
  </si>
  <si>
    <t>11,52*0,093 'Přepočtené koeficientem množství</t>
  </si>
  <si>
    <t>24621533</t>
  </si>
  <si>
    <t>hmota nátěrová syntetická samozákladující na kovy</t>
  </si>
  <si>
    <t>-5415839</t>
  </si>
  <si>
    <t>33</t>
  </si>
  <si>
    <t>783406807</t>
  </si>
  <si>
    <t>Odstranění nátěrů z klempířských konstrukcí odstraňovačem nátěrů</t>
  </si>
  <si>
    <t>1618252907</t>
  </si>
  <si>
    <t>Odstranění nátěrů z klempířských konstrukcí odstraňovačem nátěrů s obroušením</t>
  </si>
  <si>
    <t>34</t>
  </si>
  <si>
    <t>783406809</t>
  </si>
  <si>
    <t>Odstranění nátěrů z klempířských konstrukcí okartáčováním</t>
  </si>
  <si>
    <t>425250338</t>
  </si>
  <si>
    <t>35</t>
  </si>
  <si>
    <t>783407130</t>
  </si>
  <si>
    <t>Provedení krycího jednonásobného nátěru klempířských konstrukcí přes 60°</t>
  </si>
  <si>
    <t>-1417471782</t>
  </si>
  <si>
    <t>Provedení nátěru klempířských konstrukcí krycího jednonásobného přes 60°</t>
  </si>
  <si>
    <t>36</t>
  </si>
  <si>
    <t>24622000</t>
  </si>
  <si>
    <t>hmota nátěrová syntetická vrchní (email) odstín černý</t>
  </si>
  <si>
    <t>-343116641</t>
  </si>
  <si>
    <t>11,52*0,15 'Přepočtené koeficientem množství</t>
  </si>
  <si>
    <t>37</t>
  </si>
  <si>
    <t>783506835</t>
  </si>
  <si>
    <t>Odstranění nátěru z krytiny sklonu přes 60° oškrábáním</t>
  </si>
  <si>
    <t>1205807174</t>
  </si>
  <si>
    <t>Odstranění nátěrů z krytiny sklonu přes 60° oškrábáním</t>
  </si>
  <si>
    <t>38</t>
  </si>
  <si>
    <t>783506839</t>
  </si>
  <si>
    <t>Odstranění nátěru z krytiny sklonu přes 60° odstraňovačem nátěrů</t>
  </si>
  <si>
    <t>1325100761</t>
  </si>
  <si>
    <t>Odstranění nátěrů z krytiny sklonu přes 60° odstraňovačem nátěrů s obroušením</t>
  </si>
  <si>
    <t>39</t>
  </si>
  <si>
    <t>783802220</t>
  </si>
  <si>
    <t>Provedení lokálního vyrovnání omítky před provedením nátěru plochy přes 0,1 do 0,25 m2</t>
  </si>
  <si>
    <t>-71964665</t>
  </si>
  <si>
    <t>Provedení vyrovnání omítek před provedením nátěrů lokálné, plochy do přes 0,1 do 0,25 m2</t>
  </si>
  <si>
    <t>40</t>
  </si>
  <si>
    <t>24636150</t>
  </si>
  <si>
    <t>tmel akrylátový stěrkový</t>
  </si>
  <si>
    <t>-1364264673</t>
  </si>
  <si>
    <t>100*1,12 'Přepočtené koeficientem množství</t>
  </si>
  <si>
    <t>41</t>
  </si>
  <si>
    <t>783803130</t>
  </si>
  <si>
    <t>Provedení penetračního nátěru hladkých, zrnitých tenkovrstvých nebo štukových omítek stupně členitosti 1 a 2</t>
  </si>
  <si>
    <t>-227112737</t>
  </si>
  <si>
    <t>Provedení penetračního nátěru omítek hladkých omítek hladkých, zrnitých tenkovrstvých nebo štukových stupně členitosti 1 a 2</t>
  </si>
  <si>
    <t>42</t>
  </si>
  <si>
    <t>58124973</t>
  </si>
  <si>
    <t>hmota nátěrová akrylátová penetrační pro interiér a exteriér</t>
  </si>
  <si>
    <t>-1461514898</t>
  </si>
  <si>
    <t>309,595*0,1 'Přepočtené koeficientem množství</t>
  </si>
  <si>
    <t>43</t>
  </si>
  <si>
    <t>783806811</t>
  </si>
  <si>
    <t>Odstranění nátěrů z omítek oškrábáním</t>
  </si>
  <si>
    <t>-823829289</t>
  </si>
  <si>
    <t>44</t>
  </si>
  <si>
    <t>783807420</t>
  </si>
  <si>
    <t>Provedení krycího dvojnásobného nátěru hladkých, zrnitých tenkovrstvých nebo štukových omítek stupně členitosti 1 a 2</t>
  </si>
  <si>
    <t>-569664641</t>
  </si>
  <si>
    <t>Provedení krycího nátěru omítek dvojnásobného hladkých omítek hladkých, zrnitých tenkovrstvých nebo štukových stupně členitosti 1 a 2</t>
  </si>
  <si>
    <t>45</t>
  </si>
  <si>
    <t>58124434</t>
  </si>
  <si>
    <t>hmota nátěrová silikonová krycí (email) na fasádní povrchy</t>
  </si>
  <si>
    <t>litr</t>
  </si>
  <si>
    <t>-1706079275</t>
  </si>
  <si>
    <t>309,595*0,4 'Přepočtené koeficientem množství</t>
  </si>
  <si>
    <t>52</t>
  </si>
  <si>
    <t>783826615</t>
  </si>
  <si>
    <t>Hydrofobizační transparentní silikonový nátěr omítek stupně členitosti 1 a 2</t>
  </si>
  <si>
    <t>-468143409</t>
  </si>
  <si>
    <t>Hydrofobizační nátěr omítek silikonový, transparentní, povrchů hladkých omítek hladkých, zrnitých tenkovrstvých nebo štukových stupně členitosti 1 a 2</t>
  </si>
  <si>
    <t>51</t>
  </si>
  <si>
    <t>783827125</t>
  </si>
  <si>
    <t>Krycí jednonásobný silikonový nátěr omítek stupně členitosti 1 a 2</t>
  </si>
  <si>
    <t>1573260617</t>
  </si>
  <si>
    <t>Krycí (ochranný ) nátěr omítek jednonásobný hladkých omítek hladkých, zrnitých tenkovrstvých nebo štukových stupně členitosti 1 a 2 silikonový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</si>
</sst>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2024002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Udržovací práce na kapli sv. Antonína, Louka u Litvínova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22. 1. 2024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72</v>
      </c>
      <c r="BT94" s="116" t="s">
        <v>73</v>
      </c>
      <c r="BV94" s="116" t="s">
        <v>74</v>
      </c>
      <c r="BW94" s="116" t="s">
        <v>5</v>
      </c>
      <c r="BX94" s="116" t="s">
        <v>75</v>
      </c>
      <c r="CL94" s="116" t="s">
        <v>1</v>
      </c>
    </row>
    <row r="95" s="7" customFormat="1" ht="24.75" customHeight="1">
      <c r="A95" s="117" t="s">
        <v>76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'2024002 - Udržovací práce...'!J28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77</v>
      </c>
      <c r="AR95" s="124"/>
      <c r="AS95" s="125">
        <v>0</v>
      </c>
      <c r="AT95" s="126">
        <f>ROUND(SUM(AV95:AW95),2)</f>
        <v>0</v>
      </c>
      <c r="AU95" s="127">
        <f>'2024002 - Udržovací práce...'!P120</f>
        <v>0</v>
      </c>
      <c r="AV95" s="126">
        <f>'2024002 - Udržovací práce...'!J31</f>
        <v>0</v>
      </c>
      <c r="AW95" s="126">
        <f>'2024002 - Udržovací práce...'!J32</f>
        <v>0</v>
      </c>
      <c r="AX95" s="126">
        <f>'2024002 - Udržovací práce...'!J33</f>
        <v>0</v>
      </c>
      <c r="AY95" s="126">
        <f>'2024002 - Udržovací práce...'!J34</f>
        <v>0</v>
      </c>
      <c r="AZ95" s="126">
        <f>'2024002 - Udržovací práce...'!F31</f>
        <v>0</v>
      </c>
      <c r="BA95" s="126">
        <f>'2024002 - Udržovací práce...'!F32</f>
        <v>0</v>
      </c>
      <c r="BB95" s="126">
        <f>'2024002 - Udržovací práce...'!F33</f>
        <v>0</v>
      </c>
      <c r="BC95" s="126">
        <f>'2024002 - Udržovací práce...'!F34</f>
        <v>0</v>
      </c>
      <c r="BD95" s="128">
        <f>'2024002 - Udržovací práce...'!F35</f>
        <v>0</v>
      </c>
      <c r="BE95" s="7"/>
      <c r="BT95" s="129" t="s">
        <v>78</v>
      </c>
      <c r="BU95" s="129" t="s">
        <v>79</v>
      </c>
      <c r="BV95" s="129" t="s">
        <v>74</v>
      </c>
      <c r="BW95" s="129" t="s">
        <v>5</v>
      </c>
      <c r="BX95" s="129" t="s">
        <v>75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TmbCCYZRWSd2HCu9cAU+OcSmMBa4hzkXjLXyRJTMg3wEHPFtLCvzN9OG7uM6Tvnf63DHwWlgmTHqp7V0HJXhsw==" hashValue="QsHavfZU9DUgIVkhwrKn1euevdS8yTa1KDAz9GGmjeDcpO1SJTYOxtDpOznAqWiDy7Zv1I2oFs1h30V2l7fUb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002 - Udržovací prác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80</v>
      </c>
    </row>
    <row r="4" s="1" customFormat="1" ht="24.96" customHeight="1">
      <c r="B4" s="19"/>
      <c r="D4" s="132" t="s">
        <v>81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22. 1. 2024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26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27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26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29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26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31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26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32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33</v>
      </c>
      <c r="E28" s="37"/>
      <c r="F28" s="37"/>
      <c r="G28" s="37"/>
      <c r="H28" s="37"/>
      <c r="I28" s="37"/>
      <c r="J28" s="144">
        <f>ROUND(J120,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35</v>
      </c>
      <c r="G30" s="37"/>
      <c r="H30" s="37"/>
      <c r="I30" s="145" t="s">
        <v>34</v>
      </c>
      <c r="J30" s="145" t="s">
        <v>36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37</v>
      </c>
      <c r="E31" s="134" t="s">
        <v>38</v>
      </c>
      <c r="F31" s="147">
        <f>ROUND((SUM(BE120:BE261)),  2)</f>
        <v>0</v>
      </c>
      <c r="G31" s="37"/>
      <c r="H31" s="37"/>
      <c r="I31" s="148">
        <v>0.20999999999999999</v>
      </c>
      <c r="J31" s="147">
        <f>ROUND(((SUM(BE120:BE261))*I31),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39</v>
      </c>
      <c r="F32" s="147">
        <f>ROUND((SUM(BF120:BF261)),  2)</f>
        <v>0</v>
      </c>
      <c r="G32" s="37"/>
      <c r="H32" s="37"/>
      <c r="I32" s="148">
        <v>0.12</v>
      </c>
      <c r="J32" s="147">
        <f>ROUND(((SUM(BF120:BF261))*I32),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40</v>
      </c>
      <c r="F33" s="147">
        <f>ROUND((SUM(BG120:BG261)),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41</v>
      </c>
      <c r="F34" s="147">
        <f>ROUND((SUM(BH120:BH261)),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42</v>
      </c>
      <c r="F35" s="147">
        <f>ROUND((SUM(BI120:BI261)),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43</v>
      </c>
      <c r="E37" s="151"/>
      <c r="F37" s="151"/>
      <c r="G37" s="152" t="s">
        <v>44</v>
      </c>
      <c r="H37" s="153" t="s">
        <v>45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46</v>
      </c>
      <c r="E50" s="157"/>
      <c r="F50" s="157"/>
      <c r="G50" s="156" t="s">
        <v>47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48</v>
      </c>
      <c r="E61" s="159"/>
      <c r="F61" s="160" t="s">
        <v>49</v>
      </c>
      <c r="G61" s="158" t="s">
        <v>48</v>
      </c>
      <c r="H61" s="159"/>
      <c r="I61" s="159"/>
      <c r="J61" s="161" t="s">
        <v>49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50</v>
      </c>
      <c r="E65" s="162"/>
      <c r="F65" s="162"/>
      <c r="G65" s="156" t="s">
        <v>51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48</v>
      </c>
      <c r="E76" s="159"/>
      <c r="F76" s="160" t="s">
        <v>49</v>
      </c>
      <c r="G76" s="158" t="s">
        <v>48</v>
      </c>
      <c r="H76" s="159"/>
      <c r="I76" s="159"/>
      <c r="J76" s="161" t="s">
        <v>49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Udržovací práce na kapli sv. Antonína, Louka u Litvínova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 xml:space="preserve"> </v>
      </c>
      <c r="G87" s="39"/>
      <c r="H87" s="39"/>
      <c r="I87" s="31" t="s">
        <v>22</v>
      </c>
      <c r="J87" s="78" t="str">
        <f>IF(J10="","",J10)</f>
        <v>22. 1. 2024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29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27</v>
      </c>
      <c r="D90" s="39"/>
      <c r="E90" s="39"/>
      <c r="F90" s="26" t="str">
        <f>IF(E16="","",E16)</f>
        <v>Vyplň údaj</v>
      </c>
      <c r="G90" s="39"/>
      <c r="H90" s="39"/>
      <c r="I90" s="31" t="s">
        <v>31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83</v>
      </c>
      <c r="D92" s="168"/>
      <c r="E92" s="168"/>
      <c r="F92" s="168"/>
      <c r="G92" s="168"/>
      <c r="H92" s="168"/>
      <c r="I92" s="168"/>
      <c r="J92" s="169" t="s">
        <v>84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85</v>
      </c>
      <c r="D94" s="39"/>
      <c r="E94" s="39"/>
      <c r="F94" s="39"/>
      <c r="G94" s="39"/>
      <c r="H94" s="39"/>
      <c r="I94" s="39"/>
      <c r="J94" s="109">
        <f>J120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86</v>
      </c>
    </row>
    <row r="95" s="9" customFormat="1" ht="24.96" customHeight="1">
      <c r="A95" s="9"/>
      <c r="B95" s="171"/>
      <c r="C95" s="172"/>
      <c r="D95" s="173" t="s">
        <v>87</v>
      </c>
      <c r="E95" s="174"/>
      <c r="F95" s="174"/>
      <c r="G95" s="174"/>
      <c r="H95" s="174"/>
      <c r="I95" s="174"/>
      <c r="J95" s="175">
        <f>J121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88</v>
      </c>
      <c r="E96" s="180"/>
      <c r="F96" s="180"/>
      <c r="G96" s="180"/>
      <c r="H96" s="180"/>
      <c r="I96" s="180"/>
      <c r="J96" s="181">
        <f>J122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89</v>
      </c>
      <c r="E97" s="180"/>
      <c r="F97" s="180"/>
      <c r="G97" s="180"/>
      <c r="H97" s="180"/>
      <c r="I97" s="180"/>
      <c r="J97" s="181">
        <f>J129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90</v>
      </c>
      <c r="E98" s="180"/>
      <c r="F98" s="180"/>
      <c r="G98" s="180"/>
      <c r="H98" s="180"/>
      <c r="I98" s="180"/>
      <c r="J98" s="181">
        <f>J161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1"/>
      <c r="C99" s="172"/>
      <c r="D99" s="173" t="s">
        <v>91</v>
      </c>
      <c r="E99" s="174"/>
      <c r="F99" s="174"/>
      <c r="G99" s="174"/>
      <c r="H99" s="174"/>
      <c r="I99" s="174"/>
      <c r="J99" s="175">
        <f>J174</f>
        <v>0</v>
      </c>
      <c r="K99" s="172"/>
      <c r="L99" s="17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7"/>
      <c r="C100" s="178"/>
      <c r="D100" s="179" t="s">
        <v>92</v>
      </c>
      <c r="E100" s="180"/>
      <c r="F100" s="180"/>
      <c r="G100" s="180"/>
      <c r="H100" s="180"/>
      <c r="I100" s="180"/>
      <c r="J100" s="181">
        <f>J175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93</v>
      </c>
      <c r="E101" s="180"/>
      <c r="F101" s="180"/>
      <c r="G101" s="180"/>
      <c r="H101" s="180"/>
      <c r="I101" s="180"/>
      <c r="J101" s="181">
        <f>J197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94</v>
      </c>
      <c r="E102" s="180"/>
      <c r="F102" s="180"/>
      <c r="G102" s="180"/>
      <c r="H102" s="180"/>
      <c r="I102" s="180"/>
      <c r="J102" s="181">
        <f>J208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95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E7</f>
        <v>Udržovací práce na kapli sv. Antonína, Louka u Litvínova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F10</f>
        <v xml:space="preserve"> </v>
      </c>
      <c r="G114" s="39"/>
      <c r="H114" s="39"/>
      <c r="I114" s="31" t="s">
        <v>22</v>
      </c>
      <c r="J114" s="78" t="str">
        <f>IF(J10="","",J10)</f>
        <v>22. 1. 2024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9"/>
      <c r="E116" s="39"/>
      <c r="F116" s="26" t="str">
        <f>E13</f>
        <v xml:space="preserve"> </v>
      </c>
      <c r="G116" s="39"/>
      <c r="H116" s="39"/>
      <c r="I116" s="31" t="s">
        <v>29</v>
      </c>
      <c r="J116" s="35" t="str">
        <f>E19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27</v>
      </c>
      <c r="D117" s="39"/>
      <c r="E117" s="39"/>
      <c r="F117" s="26" t="str">
        <f>IF(E16="","",E16)</f>
        <v>Vyplň údaj</v>
      </c>
      <c r="G117" s="39"/>
      <c r="H117" s="39"/>
      <c r="I117" s="31" t="s">
        <v>31</v>
      </c>
      <c r="J117" s="35" t="str">
        <f>E22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83"/>
      <c r="B119" s="184"/>
      <c r="C119" s="185" t="s">
        <v>96</v>
      </c>
      <c r="D119" s="186" t="s">
        <v>58</v>
      </c>
      <c r="E119" s="186" t="s">
        <v>54</v>
      </c>
      <c r="F119" s="186" t="s">
        <v>55</v>
      </c>
      <c r="G119" s="186" t="s">
        <v>97</v>
      </c>
      <c r="H119" s="186" t="s">
        <v>98</v>
      </c>
      <c r="I119" s="186" t="s">
        <v>99</v>
      </c>
      <c r="J119" s="187" t="s">
        <v>84</v>
      </c>
      <c r="K119" s="188" t="s">
        <v>100</v>
      </c>
      <c r="L119" s="189"/>
      <c r="M119" s="99" t="s">
        <v>1</v>
      </c>
      <c r="N119" s="100" t="s">
        <v>37</v>
      </c>
      <c r="O119" s="100" t="s">
        <v>101</v>
      </c>
      <c r="P119" s="100" t="s">
        <v>102</v>
      </c>
      <c r="Q119" s="100" t="s">
        <v>103</v>
      </c>
      <c r="R119" s="100" t="s">
        <v>104</v>
      </c>
      <c r="S119" s="100" t="s">
        <v>105</v>
      </c>
      <c r="T119" s="101" t="s">
        <v>106</v>
      </c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</row>
    <row r="120" s="2" customFormat="1" ht="22.8" customHeight="1">
      <c r="A120" s="37"/>
      <c r="B120" s="38"/>
      <c r="C120" s="106" t="s">
        <v>107</v>
      </c>
      <c r="D120" s="39"/>
      <c r="E120" s="39"/>
      <c r="F120" s="39"/>
      <c r="G120" s="39"/>
      <c r="H120" s="39"/>
      <c r="I120" s="39"/>
      <c r="J120" s="190">
        <f>BK120</f>
        <v>0</v>
      </c>
      <c r="K120" s="39"/>
      <c r="L120" s="43"/>
      <c r="M120" s="102"/>
      <c r="N120" s="191"/>
      <c r="O120" s="103"/>
      <c r="P120" s="192">
        <f>P121+P174</f>
        <v>0</v>
      </c>
      <c r="Q120" s="103"/>
      <c r="R120" s="192">
        <f>R121+R174</f>
        <v>1.3043685</v>
      </c>
      <c r="S120" s="103"/>
      <c r="T120" s="193">
        <f>T121+T174</f>
        <v>0.34787908000000001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72</v>
      </c>
      <c r="AU120" s="16" t="s">
        <v>86</v>
      </c>
      <c r="BK120" s="194">
        <f>BK121+BK174</f>
        <v>0</v>
      </c>
    </row>
    <row r="121" s="12" customFormat="1" ht="25.92" customHeight="1">
      <c r="A121" s="12"/>
      <c r="B121" s="195"/>
      <c r="C121" s="196"/>
      <c r="D121" s="197" t="s">
        <v>72</v>
      </c>
      <c r="E121" s="198" t="s">
        <v>108</v>
      </c>
      <c r="F121" s="198" t="s">
        <v>109</v>
      </c>
      <c r="G121" s="196"/>
      <c r="H121" s="196"/>
      <c r="I121" s="199"/>
      <c r="J121" s="200">
        <f>BK121</f>
        <v>0</v>
      </c>
      <c r="K121" s="196"/>
      <c r="L121" s="201"/>
      <c r="M121" s="202"/>
      <c r="N121" s="203"/>
      <c r="O121" s="203"/>
      <c r="P121" s="204">
        <f>P122+P129+P161</f>
        <v>0</v>
      </c>
      <c r="Q121" s="203"/>
      <c r="R121" s="204">
        <f>R122+R129+R161</f>
        <v>0.585148</v>
      </c>
      <c r="S121" s="203"/>
      <c r="T121" s="205">
        <f>T122+T129+T161</f>
        <v>0.00011640000000000001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6" t="s">
        <v>78</v>
      </c>
      <c r="AT121" s="207" t="s">
        <v>72</v>
      </c>
      <c r="AU121" s="207" t="s">
        <v>73</v>
      </c>
      <c r="AY121" s="206" t="s">
        <v>110</v>
      </c>
      <c r="BK121" s="208">
        <f>BK122+BK129+BK161</f>
        <v>0</v>
      </c>
    </row>
    <row r="122" s="12" customFormat="1" ht="22.8" customHeight="1">
      <c r="A122" s="12"/>
      <c r="B122" s="195"/>
      <c r="C122" s="196"/>
      <c r="D122" s="197" t="s">
        <v>72</v>
      </c>
      <c r="E122" s="209" t="s">
        <v>111</v>
      </c>
      <c r="F122" s="209" t="s">
        <v>112</v>
      </c>
      <c r="G122" s="196"/>
      <c r="H122" s="196"/>
      <c r="I122" s="199"/>
      <c r="J122" s="210">
        <f>BK122</f>
        <v>0</v>
      </c>
      <c r="K122" s="196"/>
      <c r="L122" s="201"/>
      <c r="M122" s="202"/>
      <c r="N122" s="203"/>
      <c r="O122" s="203"/>
      <c r="P122" s="204">
        <f>SUM(P123:P128)</f>
        <v>0</v>
      </c>
      <c r="Q122" s="203"/>
      <c r="R122" s="204">
        <f>SUM(R123:R128)</f>
        <v>0.585148</v>
      </c>
      <c r="S122" s="203"/>
      <c r="T122" s="205">
        <f>SUM(T123:T128)</f>
        <v>0.00011640000000000001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6" t="s">
        <v>78</v>
      </c>
      <c r="AT122" s="207" t="s">
        <v>72</v>
      </c>
      <c r="AU122" s="207" t="s">
        <v>78</v>
      </c>
      <c r="AY122" s="206" t="s">
        <v>110</v>
      </c>
      <c r="BK122" s="208">
        <f>SUM(BK123:BK128)</f>
        <v>0</v>
      </c>
    </row>
    <row r="123" s="2" customFormat="1" ht="24.15" customHeight="1">
      <c r="A123" s="37"/>
      <c r="B123" s="38"/>
      <c r="C123" s="211" t="s">
        <v>113</v>
      </c>
      <c r="D123" s="211" t="s">
        <v>114</v>
      </c>
      <c r="E123" s="212" t="s">
        <v>115</v>
      </c>
      <c r="F123" s="213" t="s">
        <v>116</v>
      </c>
      <c r="G123" s="214" t="s">
        <v>117</v>
      </c>
      <c r="H123" s="215">
        <v>24.100000000000001</v>
      </c>
      <c r="I123" s="216"/>
      <c r="J123" s="217">
        <f>ROUND(I123*H123,2)</f>
        <v>0</v>
      </c>
      <c r="K123" s="218"/>
      <c r="L123" s="43"/>
      <c r="M123" s="219" t="s">
        <v>1</v>
      </c>
      <c r="N123" s="220" t="s">
        <v>38</v>
      </c>
      <c r="O123" s="90"/>
      <c r="P123" s="221">
        <f>O123*H123</f>
        <v>0</v>
      </c>
      <c r="Q123" s="221">
        <v>0.02428</v>
      </c>
      <c r="R123" s="221">
        <f>Q123*H123</f>
        <v>0.585148</v>
      </c>
      <c r="S123" s="221">
        <v>0</v>
      </c>
      <c r="T123" s="22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3" t="s">
        <v>118</v>
      </c>
      <c r="AT123" s="223" t="s">
        <v>114</v>
      </c>
      <c r="AU123" s="223" t="s">
        <v>80</v>
      </c>
      <c r="AY123" s="16" t="s">
        <v>110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6" t="s">
        <v>78</v>
      </c>
      <c r="BK123" s="224">
        <f>ROUND(I123*H123,2)</f>
        <v>0</v>
      </c>
      <c r="BL123" s="16" t="s">
        <v>118</v>
      </c>
      <c r="BM123" s="223" t="s">
        <v>119</v>
      </c>
    </row>
    <row r="124" s="2" customFormat="1">
      <c r="A124" s="37"/>
      <c r="B124" s="38"/>
      <c r="C124" s="39"/>
      <c r="D124" s="225" t="s">
        <v>120</v>
      </c>
      <c r="E124" s="39"/>
      <c r="F124" s="226" t="s">
        <v>121</v>
      </c>
      <c r="G124" s="39"/>
      <c r="H124" s="39"/>
      <c r="I124" s="227"/>
      <c r="J124" s="39"/>
      <c r="K124" s="39"/>
      <c r="L124" s="43"/>
      <c r="M124" s="228"/>
      <c r="N124" s="229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120</v>
      </c>
      <c r="AU124" s="16" t="s">
        <v>80</v>
      </c>
    </row>
    <row r="125" s="13" customFormat="1">
      <c r="A125" s="13"/>
      <c r="B125" s="230"/>
      <c r="C125" s="231"/>
      <c r="D125" s="225" t="s">
        <v>122</v>
      </c>
      <c r="E125" s="232" t="s">
        <v>1</v>
      </c>
      <c r="F125" s="233" t="s">
        <v>123</v>
      </c>
      <c r="G125" s="231"/>
      <c r="H125" s="234">
        <v>24.100000000000001</v>
      </c>
      <c r="I125" s="235"/>
      <c r="J125" s="231"/>
      <c r="K125" s="231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122</v>
      </c>
      <c r="AU125" s="240" t="s">
        <v>80</v>
      </c>
      <c r="AV125" s="13" t="s">
        <v>80</v>
      </c>
      <c r="AW125" s="13" t="s">
        <v>30</v>
      </c>
      <c r="AX125" s="13" t="s">
        <v>78</v>
      </c>
      <c r="AY125" s="240" t="s">
        <v>110</v>
      </c>
    </row>
    <row r="126" s="2" customFormat="1" ht="24.15" customHeight="1">
      <c r="A126" s="37"/>
      <c r="B126" s="38"/>
      <c r="C126" s="211" t="s">
        <v>78</v>
      </c>
      <c r="D126" s="211" t="s">
        <v>114</v>
      </c>
      <c r="E126" s="212" t="s">
        <v>124</v>
      </c>
      <c r="F126" s="213" t="s">
        <v>125</v>
      </c>
      <c r="G126" s="214" t="s">
        <v>117</v>
      </c>
      <c r="H126" s="215">
        <v>11.640000000000001</v>
      </c>
      <c r="I126" s="216"/>
      <c r="J126" s="217">
        <f>ROUND(I126*H126,2)</f>
        <v>0</v>
      </c>
      <c r="K126" s="218"/>
      <c r="L126" s="43"/>
      <c r="M126" s="219" t="s">
        <v>1</v>
      </c>
      <c r="N126" s="220" t="s">
        <v>38</v>
      </c>
      <c r="O126" s="90"/>
      <c r="P126" s="221">
        <f>O126*H126</f>
        <v>0</v>
      </c>
      <c r="Q126" s="221">
        <v>0</v>
      </c>
      <c r="R126" s="221">
        <f>Q126*H126</f>
        <v>0</v>
      </c>
      <c r="S126" s="221">
        <v>1.0000000000000001E-05</v>
      </c>
      <c r="T126" s="222">
        <f>S126*H126</f>
        <v>0.00011640000000000001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3" t="s">
        <v>118</v>
      </c>
      <c r="AT126" s="223" t="s">
        <v>114</v>
      </c>
      <c r="AU126" s="223" t="s">
        <v>80</v>
      </c>
      <c r="AY126" s="16" t="s">
        <v>110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6" t="s">
        <v>78</v>
      </c>
      <c r="BK126" s="224">
        <f>ROUND(I126*H126,2)</f>
        <v>0</v>
      </c>
      <c r="BL126" s="16" t="s">
        <v>118</v>
      </c>
      <c r="BM126" s="223" t="s">
        <v>126</v>
      </c>
    </row>
    <row r="127" s="2" customFormat="1">
      <c r="A127" s="37"/>
      <c r="B127" s="38"/>
      <c r="C127" s="39"/>
      <c r="D127" s="225" t="s">
        <v>120</v>
      </c>
      <c r="E127" s="39"/>
      <c r="F127" s="226" t="s">
        <v>127</v>
      </c>
      <c r="G127" s="39"/>
      <c r="H127" s="39"/>
      <c r="I127" s="227"/>
      <c r="J127" s="39"/>
      <c r="K127" s="39"/>
      <c r="L127" s="43"/>
      <c r="M127" s="228"/>
      <c r="N127" s="229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120</v>
      </c>
      <c r="AU127" s="16" t="s">
        <v>80</v>
      </c>
    </row>
    <row r="128" s="13" customFormat="1">
      <c r="A128" s="13"/>
      <c r="B128" s="230"/>
      <c r="C128" s="231"/>
      <c r="D128" s="225" t="s">
        <v>122</v>
      </c>
      <c r="E128" s="232" t="s">
        <v>1</v>
      </c>
      <c r="F128" s="233" t="s">
        <v>128</v>
      </c>
      <c r="G128" s="231"/>
      <c r="H128" s="234">
        <v>11.640000000000001</v>
      </c>
      <c r="I128" s="235"/>
      <c r="J128" s="231"/>
      <c r="K128" s="231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122</v>
      </c>
      <c r="AU128" s="240" t="s">
        <v>80</v>
      </c>
      <c r="AV128" s="13" t="s">
        <v>80</v>
      </c>
      <c r="AW128" s="13" t="s">
        <v>30</v>
      </c>
      <c r="AX128" s="13" t="s">
        <v>78</v>
      </c>
      <c r="AY128" s="240" t="s">
        <v>110</v>
      </c>
    </row>
    <row r="129" s="12" customFormat="1" ht="22.8" customHeight="1">
      <c r="A129" s="12"/>
      <c r="B129" s="195"/>
      <c r="C129" s="196"/>
      <c r="D129" s="197" t="s">
        <v>72</v>
      </c>
      <c r="E129" s="209" t="s">
        <v>129</v>
      </c>
      <c r="F129" s="209" t="s">
        <v>130</v>
      </c>
      <c r="G129" s="196"/>
      <c r="H129" s="196"/>
      <c r="I129" s="199"/>
      <c r="J129" s="210">
        <f>BK129</f>
        <v>0</v>
      </c>
      <c r="K129" s="196"/>
      <c r="L129" s="201"/>
      <c r="M129" s="202"/>
      <c r="N129" s="203"/>
      <c r="O129" s="203"/>
      <c r="P129" s="204">
        <f>SUM(P130:P160)</f>
        <v>0</v>
      </c>
      <c r="Q129" s="203"/>
      <c r="R129" s="204">
        <f>SUM(R130:R160)</f>
        <v>0</v>
      </c>
      <c r="S129" s="203"/>
      <c r="T129" s="205">
        <f>SUM(T130:T160)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6" t="s">
        <v>78</v>
      </c>
      <c r="AT129" s="207" t="s">
        <v>72</v>
      </c>
      <c r="AU129" s="207" t="s">
        <v>78</v>
      </c>
      <c r="AY129" s="206" t="s">
        <v>110</v>
      </c>
      <c r="BK129" s="208">
        <f>SUM(BK130:BK160)</f>
        <v>0</v>
      </c>
    </row>
    <row r="130" s="2" customFormat="1" ht="33" customHeight="1">
      <c r="A130" s="37"/>
      <c r="B130" s="38"/>
      <c r="C130" s="211" t="s">
        <v>80</v>
      </c>
      <c r="D130" s="211" t="s">
        <v>114</v>
      </c>
      <c r="E130" s="212" t="s">
        <v>131</v>
      </c>
      <c r="F130" s="213" t="s">
        <v>132</v>
      </c>
      <c r="G130" s="214" t="s">
        <v>117</v>
      </c>
      <c r="H130" s="215">
        <v>309.59500000000003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38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118</v>
      </c>
      <c r="AT130" s="223" t="s">
        <v>114</v>
      </c>
      <c r="AU130" s="223" t="s">
        <v>80</v>
      </c>
      <c r="AY130" s="16" t="s">
        <v>110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78</v>
      </c>
      <c r="BK130" s="224">
        <f>ROUND(I130*H130,2)</f>
        <v>0</v>
      </c>
      <c r="BL130" s="16" t="s">
        <v>118</v>
      </c>
      <c r="BM130" s="223" t="s">
        <v>133</v>
      </c>
    </row>
    <row r="131" s="2" customFormat="1">
      <c r="A131" s="37"/>
      <c r="B131" s="38"/>
      <c r="C131" s="39"/>
      <c r="D131" s="225" t="s">
        <v>120</v>
      </c>
      <c r="E131" s="39"/>
      <c r="F131" s="226" t="s">
        <v>134</v>
      </c>
      <c r="G131" s="39"/>
      <c r="H131" s="39"/>
      <c r="I131" s="227"/>
      <c r="J131" s="39"/>
      <c r="K131" s="39"/>
      <c r="L131" s="43"/>
      <c r="M131" s="228"/>
      <c r="N131" s="229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120</v>
      </c>
      <c r="AU131" s="16" t="s">
        <v>80</v>
      </c>
    </row>
    <row r="132" s="13" customFormat="1">
      <c r="A132" s="13"/>
      <c r="B132" s="230"/>
      <c r="C132" s="231"/>
      <c r="D132" s="225" t="s">
        <v>122</v>
      </c>
      <c r="E132" s="232" t="s">
        <v>1</v>
      </c>
      <c r="F132" s="233" t="s">
        <v>135</v>
      </c>
      <c r="G132" s="231"/>
      <c r="H132" s="234">
        <v>309.59500000000003</v>
      </c>
      <c r="I132" s="235"/>
      <c r="J132" s="231"/>
      <c r="K132" s="231"/>
      <c r="L132" s="236"/>
      <c r="M132" s="237"/>
      <c r="N132" s="238"/>
      <c r="O132" s="238"/>
      <c r="P132" s="238"/>
      <c r="Q132" s="238"/>
      <c r="R132" s="238"/>
      <c r="S132" s="238"/>
      <c r="T132" s="23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0" t="s">
        <v>122</v>
      </c>
      <c r="AU132" s="240" t="s">
        <v>80</v>
      </c>
      <c r="AV132" s="13" t="s">
        <v>80</v>
      </c>
      <c r="AW132" s="13" t="s">
        <v>30</v>
      </c>
      <c r="AX132" s="13" t="s">
        <v>78</v>
      </c>
      <c r="AY132" s="240" t="s">
        <v>110</v>
      </c>
    </row>
    <row r="133" s="2" customFormat="1" ht="37.8" customHeight="1">
      <c r="A133" s="37"/>
      <c r="B133" s="38"/>
      <c r="C133" s="211" t="s">
        <v>136</v>
      </c>
      <c r="D133" s="211" t="s">
        <v>114</v>
      </c>
      <c r="E133" s="212" t="s">
        <v>137</v>
      </c>
      <c r="F133" s="213" t="s">
        <v>138</v>
      </c>
      <c r="G133" s="214" t="s">
        <v>117</v>
      </c>
      <c r="H133" s="215">
        <v>9287.8500000000004</v>
      </c>
      <c r="I133" s="216"/>
      <c r="J133" s="217">
        <f>ROUND(I133*H133,2)</f>
        <v>0</v>
      </c>
      <c r="K133" s="218"/>
      <c r="L133" s="43"/>
      <c r="M133" s="219" t="s">
        <v>1</v>
      </c>
      <c r="N133" s="220" t="s">
        <v>38</v>
      </c>
      <c r="O133" s="90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3" t="s">
        <v>118</v>
      </c>
      <c r="AT133" s="223" t="s">
        <v>114</v>
      </c>
      <c r="AU133" s="223" t="s">
        <v>80</v>
      </c>
      <c r="AY133" s="16" t="s">
        <v>110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6" t="s">
        <v>78</v>
      </c>
      <c r="BK133" s="224">
        <f>ROUND(I133*H133,2)</f>
        <v>0</v>
      </c>
      <c r="BL133" s="16" t="s">
        <v>118</v>
      </c>
      <c r="BM133" s="223" t="s">
        <v>139</v>
      </c>
    </row>
    <row r="134" s="2" customFormat="1">
      <c r="A134" s="37"/>
      <c r="B134" s="38"/>
      <c r="C134" s="39"/>
      <c r="D134" s="225" t="s">
        <v>120</v>
      </c>
      <c r="E134" s="39"/>
      <c r="F134" s="226" t="s">
        <v>140</v>
      </c>
      <c r="G134" s="39"/>
      <c r="H134" s="39"/>
      <c r="I134" s="227"/>
      <c r="J134" s="39"/>
      <c r="K134" s="39"/>
      <c r="L134" s="43"/>
      <c r="M134" s="228"/>
      <c r="N134" s="229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120</v>
      </c>
      <c r="AU134" s="16" t="s">
        <v>80</v>
      </c>
    </row>
    <row r="135" s="13" customFormat="1">
      <c r="A135" s="13"/>
      <c r="B135" s="230"/>
      <c r="C135" s="231"/>
      <c r="D135" s="225" t="s">
        <v>122</v>
      </c>
      <c r="E135" s="232" t="s">
        <v>1</v>
      </c>
      <c r="F135" s="233" t="s">
        <v>141</v>
      </c>
      <c r="G135" s="231"/>
      <c r="H135" s="234">
        <v>309.59500000000003</v>
      </c>
      <c r="I135" s="235"/>
      <c r="J135" s="231"/>
      <c r="K135" s="231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122</v>
      </c>
      <c r="AU135" s="240" t="s">
        <v>80</v>
      </c>
      <c r="AV135" s="13" t="s">
        <v>80</v>
      </c>
      <c r="AW135" s="13" t="s">
        <v>30</v>
      </c>
      <c r="AX135" s="13" t="s">
        <v>78</v>
      </c>
      <c r="AY135" s="240" t="s">
        <v>110</v>
      </c>
    </row>
    <row r="136" s="13" customFormat="1">
      <c r="A136" s="13"/>
      <c r="B136" s="230"/>
      <c r="C136" s="231"/>
      <c r="D136" s="225" t="s">
        <v>122</v>
      </c>
      <c r="E136" s="231"/>
      <c r="F136" s="233" t="s">
        <v>142</v>
      </c>
      <c r="G136" s="231"/>
      <c r="H136" s="234">
        <v>9287.8500000000004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122</v>
      </c>
      <c r="AU136" s="240" t="s">
        <v>80</v>
      </c>
      <c r="AV136" s="13" t="s">
        <v>80</v>
      </c>
      <c r="AW136" s="13" t="s">
        <v>4</v>
      </c>
      <c r="AX136" s="13" t="s">
        <v>78</v>
      </c>
      <c r="AY136" s="240" t="s">
        <v>110</v>
      </c>
    </row>
    <row r="137" s="2" customFormat="1" ht="44.25" customHeight="1">
      <c r="A137" s="37"/>
      <c r="B137" s="38"/>
      <c r="C137" s="211" t="s">
        <v>118</v>
      </c>
      <c r="D137" s="211" t="s">
        <v>114</v>
      </c>
      <c r="E137" s="212" t="s">
        <v>143</v>
      </c>
      <c r="F137" s="213" t="s">
        <v>144</v>
      </c>
      <c r="G137" s="214" t="s">
        <v>145</v>
      </c>
      <c r="H137" s="215">
        <v>1</v>
      </c>
      <c r="I137" s="216"/>
      <c r="J137" s="217">
        <f>ROUND(I137*H137,2)</f>
        <v>0</v>
      </c>
      <c r="K137" s="218"/>
      <c r="L137" s="43"/>
      <c r="M137" s="219" t="s">
        <v>1</v>
      </c>
      <c r="N137" s="220" t="s">
        <v>38</v>
      </c>
      <c r="O137" s="90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3" t="s">
        <v>118</v>
      </c>
      <c r="AT137" s="223" t="s">
        <v>114</v>
      </c>
      <c r="AU137" s="223" t="s">
        <v>80</v>
      </c>
      <c r="AY137" s="16" t="s">
        <v>110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6" t="s">
        <v>78</v>
      </c>
      <c r="BK137" s="224">
        <f>ROUND(I137*H137,2)</f>
        <v>0</v>
      </c>
      <c r="BL137" s="16" t="s">
        <v>118</v>
      </c>
      <c r="BM137" s="223" t="s">
        <v>146</v>
      </c>
    </row>
    <row r="138" s="2" customFormat="1">
      <c r="A138" s="37"/>
      <c r="B138" s="38"/>
      <c r="C138" s="39"/>
      <c r="D138" s="225" t="s">
        <v>120</v>
      </c>
      <c r="E138" s="39"/>
      <c r="F138" s="226" t="s">
        <v>147</v>
      </c>
      <c r="G138" s="39"/>
      <c r="H138" s="39"/>
      <c r="I138" s="227"/>
      <c r="J138" s="39"/>
      <c r="K138" s="39"/>
      <c r="L138" s="43"/>
      <c r="M138" s="228"/>
      <c r="N138" s="229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120</v>
      </c>
      <c r="AU138" s="16" t="s">
        <v>80</v>
      </c>
    </row>
    <row r="139" s="2" customFormat="1" ht="33" customHeight="1">
      <c r="A139" s="37"/>
      <c r="B139" s="38"/>
      <c r="C139" s="211" t="s">
        <v>148</v>
      </c>
      <c r="D139" s="211" t="s">
        <v>114</v>
      </c>
      <c r="E139" s="212" t="s">
        <v>149</v>
      </c>
      <c r="F139" s="213" t="s">
        <v>150</v>
      </c>
      <c r="G139" s="214" t="s">
        <v>117</v>
      </c>
      <c r="H139" s="215">
        <v>309.59500000000003</v>
      </c>
      <c r="I139" s="216"/>
      <c r="J139" s="217">
        <f>ROUND(I139*H139,2)</f>
        <v>0</v>
      </c>
      <c r="K139" s="218"/>
      <c r="L139" s="43"/>
      <c r="M139" s="219" t="s">
        <v>1</v>
      </c>
      <c r="N139" s="220" t="s">
        <v>38</v>
      </c>
      <c r="O139" s="90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3" t="s">
        <v>118</v>
      </c>
      <c r="AT139" s="223" t="s">
        <v>114</v>
      </c>
      <c r="AU139" s="223" t="s">
        <v>80</v>
      </c>
      <c r="AY139" s="16" t="s">
        <v>110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6" t="s">
        <v>78</v>
      </c>
      <c r="BK139" s="224">
        <f>ROUND(I139*H139,2)</f>
        <v>0</v>
      </c>
      <c r="BL139" s="16" t="s">
        <v>118</v>
      </c>
      <c r="BM139" s="223" t="s">
        <v>151</v>
      </c>
    </row>
    <row r="140" s="2" customFormat="1">
      <c r="A140" s="37"/>
      <c r="B140" s="38"/>
      <c r="C140" s="39"/>
      <c r="D140" s="225" t="s">
        <v>120</v>
      </c>
      <c r="E140" s="39"/>
      <c r="F140" s="226" t="s">
        <v>152</v>
      </c>
      <c r="G140" s="39"/>
      <c r="H140" s="39"/>
      <c r="I140" s="227"/>
      <c r="J140" s="39"/>
      <c r="K140" s="39"/>
      <c r="L140" s="43"/>
      <c r="M140" s="228"/>
      <c r="N140" s="229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120</v>
      </c>
      <c r="AU140" s="16" t="s">
        <v>80</v>
      </c>
    </row>
    <row r="141" s="2" customFormat="1" ht="33" customHeight="1">
      <c r="A141" s="37"/>
      <c r="B141" s="38"/>
      <c r="C141" s="211" t="s">
        <v>111</v>
      </c>
      <c r="D141" s="211" t="s">
        <v>114</v>
      </c>
      <c r="E141" s="212" t="s">
        <v>153</v>
      </c>
      <c r="F141" s="213" t="s">
        <v>154</v>
      </c>
      <c r="G141" s="214" t="s">
        <v>155</v>
      </c>
      <c r="H141" s="215">
        <v>48.200000000000003</v>
      </c>
      <c r="I141" s="216"/>
      <c r="J141" s="217">
        <f>ROUND(I141*H141,2)</f>
        <v>0</v>
      </c>
      <c r="K141" s="218"/>
      <c r="L141" s="43"/>
      <c r="M141" s="219" t="s">
        <v>1</v>
      </c>
      <c r="N141" s="220" t="s">
        <v>38</v>
      </c>
      <c r="O141" s="90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3" t="s">
        <v>118</v>
      </c>
      <c r="AT141" s="223" t="s">
        <v>114</v>
      </c>
      <c r="AU141" s="223" t="s">
        <v>80</v>
      </c>
      <c r="AY141" s="16" t="s">
        <v>110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6" t="s">
        <v>78</v>
      </c>
      <c r="BK141" s="224">
        <f>ROUND(I141*H141,2)</f>
        <v>0</v>
      </c>
      <c r="BL141" s="16" t="s">
        <v>118</v>
      </c>
      <c r="BM141" s="223" t="s">
        <v>156</v>
      </c>
    </row>
    <row r="142" s="2" customFormat="1">
      <c r="A142" s="37"/>
      <c r="B142" s="38"/>
      <c r="C142" s="39"/>
      <c r="D142" s="225" t="s">
        <v>120</v>
      </c>
      <c r="E142" s="39"/>
      <c r="F142" s="226" t="s">
        <v>157</v>
      </c>
      <c r="G142" s="39"/>
      <c r="H142" s="39"/>
      <c r="I142" s="227"/>
      <c r="J142" s="39"/>
      <c r="K142" s="39"/>
      <c r="L142" s="43"/>
      <c r="M142" s="228"/>
      <c r="N142" s="229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120</v>
      </c>
      <c r="AU142" s="16" t="s">
        <v>80</v>
      </c>
    </row>
    <row r="143" s="13" customFormat="1">
      <c r="A143" s="13"/>
      <c r="B143" s="230"/>
      <c r="C143" s="231"/>
      <c r="D143" s="225" t="s">
        <v>122</v>
      </c>
      <c r="E143" s="232" t="s">
        <v>1</v>
      </c>
      <c r="F143" s="233" t="s">
        <v>158</v>
      </c>
      <c r="G143" s="231"/>
      <c r="H143" s="234">
        <v>48.200000000000003</v>
      </c>
      <c r="I143" s="235"/>
      <c r="J143" s="231"/>
      <c r="K143" s="231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122</v>
      </c>
      <c r="AU143" s="240" t="s">
        <v>80</v>
      </c>
      <c r="AV143" s="13" t="s">
        <v>80</v>
      </c>
      <c r="AW143" s="13" t="s">
        <v>30</v>
      </c>
      <c r="AX143" s="13" t="s">
        <v>78</v>
      </c>
      <c r="AY143" s="240" t="s">
        <v>110</v>
      </c>
    </row>
    <row r="144" s="2" customFormat="1" ht="24.15" customHeight="1">
      <c r="A144" s="37"/>
      <c r="B144" s="38"/>
      <c r="C144" s="211" t="s">
        <v>159</v>
      </c>
      <c r="D144" s="211" t="s">
        <v>114</v>
      </c>
      <c r="E144" s="212" t="s">
        <v>160</v>
      </c>
      <c r="F144" s="213" t="s">
        <v>161</v>
      </c>
      <c r="G144" s="214" t="s">
        <v>155</v>
      </c>
      <c r="H144" s="215">
        <v>1446</v>
      </c>
      <c r="I144" s="216"/>
      <c r="J144" s="217">
        <f>ROUND(I144*H144,2)</f>
        <v>0</v>
      </c>
      <c r="K144" s="218"/>
      <c r="L144" s="43"/>
      <c r="M144" s="219" t="s">
        <v>1</v>
      </c>
      <c r="N144" s="220" t="s">
        <v>38</v>
      </c>
      <c r="O144" s="90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3" t="s">
        <v>118</v>
      </c>
      <c r="AT144" s="223" t="s">
        <v>114</v>
      </c>
      <c r="AU144" s="223" t="s">
        <v>80</v>
      </c>
      <c r="AY144" s="16" t="s">
        <v>110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6" t="s">
        <v>78</v>
      </c>
      <c r="BK144" s="224">
        <f>ROUND(I144*H144,2)</f>
        <v>0</v>
      </c>
      <c r="BL144" s="16" t="s">
        <v>118</v>
      </c>
      <c r="BM144" s="223" t="s">
        <v>162</v>
      </c>
    </row>
    <row r="145" s="2" customFormat="1">
      <c r="A145" s="37"/>
      <c r="B145" s="38"/>
      <c r="C145" s="39"/>
      <c r="D145" s="225" t="s">
        <v>120</v>
      </c>
      <c r="E145" s="39"/>
      <c r="F145" s="226" t="s">
        <v>163</v>
      </c>
      <c r="G145" s="39"/>
      <c r="H145" s="39"/>
      <c r="I145" s="227"/>
      <c r="J145" s="39"/>
      <c r="K145" s="39"/>
      <c r="L145" s="43"/>
      <c r="M145" s="228"/>
      <c r="N145" s="229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120</v>
      </c>
      <c r="AU145" s="16" t="s">
        <v>80</v>
      </c>
    </row>
    <row r="146" s="13" customFormat="1">
      <c r="A146" s="13"/>
      <c r="B146" s="230"/>
      <c r="C146" s="231"/>
      <c r="D146" s="225" t="s">
        <v>122</v>
      </c>
      <c r="E146" s="231"/>
      <c r="F146" s="233" t="s">
        <v>164</v>
      </c>
      <c r="G146" s="231"/>
      <c r="H146" s="234">
        <v>1446</v>
      </c>
      <c r="I146" s="235"/>
      <c r="J146" s="231"/>
      <c r="K146" s="231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122</v>
      </c>
      <c r="AU146" s="240" t="s">
        <v>80</v>
      </c>
      <c r="AV146" s="13" t="s">
        <v>80</v>
      </c>
      <c r="AW146" s="13" t="s">
        <v>4</v>
      </c>
      <c r="AX146" s="13" t="s">
        <v>78</v>
      </c>
      <c r="AY146" s="240" t="s">
        <v>110</v>
      </c>
    </row>
    <row r="147" s="2" customFormat="1" ht="33" customHeight="1">
      <c r="A147" s="37"/>
      <c r="B147" s="38"/>
      <c r="C147" s="211" t="s">
        <v>165</v>
      </c>
      <c r="D147" s="211" t="s">
        <v>114</v>
      </c>
      <c r="E147" s="212" t="s">
        <v>166</v>
      </c>
      <c r="F147" s="213" t="s">
        <v>167</v>
      </c>
      <c r="G147" s="214" t="s">
        <v>155</v>
      </c>
      <c r="H147" s="215">
        <v>48.200000000000003</v>
      </c>
      <c r="I147" s="216"/>
      <c r="J147" s="217">
        <f>ROUND(I147*H147,2)</f>
        <v>0</v>
      </c>
      <c r="K147" s="218"/>
      <c r="L147" s="43"/>
      <c r="M147" s="219" t="s">
        <v>1</v>
      </c>
      <c r="N147" s="220" t="s">
        <v>38</v>
      </c>
      <c r="O147" s="90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3" t="s">
        <v>118</v>
      </c>
      <c r="AT147" s="223" t="s">
        <v>114</v>
      </c>
      <c r="AU147" s="223" t="s">
        <v>80</v>
      </c>
      <c r="AY147" s="16" t="s">
        <v>110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6" t="s">
        <v>78</v>
      </c>
      <c r="BK147" s="224">
        <f>ROUND(I147*H147,2)</f>
        <v>0</v>
      </c>
      <c r="BL147" s="16" t="s">
        <v>118</v>
      </c>
      <c r="BM147" s="223" t="s">
        <v>168</v>
      </c>
    </row>
    <row r="148" s="2" customFormat="1">
      <c r="A148" s="37"/>
      <c r="B148" s="38"/>
      <c r="C148" s="39"/>
      <c r="D148" s="225" t="s">
        <v>120</v>
      </c>
      <c r="E148" s="39"/>
      <c r="F148" s="226" t="s">
        <v>169</v>
      </c>
      <c r="G148" s="39"/>
      <c r="H148" s="39"/>
      <c r="I148" s="227"/>
      <c r="J148" s="39"/>
      <c r="K148" s="39"/>
      <c r="L148" s="43"/>
      <c r="M148" s="228"/>
      <c r="N148" s="229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120</v>
      </c>
      <c r="AU148" s="16" t="s">
        <v>80</v>
      </c>
    </row>
    <row r="149" s="2" customFormat="1" ht="16.5" customHeight="1">
      <c r="A149" s="37"/>
      <c r="B149" s="38"/>
      <c r="C149" s="211" t="s">
        <v>129</v>
      </c>
      <c r="D149" s="211" t="s">
        <v>114</v>
      </c>
      <c r="E149" s="212" t="s">
        <v>170</v>
      </c>
      <c r="F149" s="213" t="s">
        <v>171</v>
      </c>
      <c r="G149" s="214" t="s">
        <v>117</v>
      </c>
      <c r="H149" s="215">
        <v>309.59500000000003</v>
      </c>
      <c r="I149" s="216"/>
      <c r="J149" s="217">
        <f>ROUND(I149*H149,2)</f>
        <v>0</v>
      </c>
      <c r="K149" s="218"/>
      <c r="L149" s="43"/>
      <c r="M149" s="219" t="s">
        <v>1</v>
      </c>
      <c r="N149" s="220" t="s">
        <v>38</v>
      </c>
      <c r="O149" s="90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3" t="s">
        <v>118</v>
      </c>
      <c r="AT149" s="223" t="s">
        <v>114</v>
      </c>
      <c r="AU149" s="223" t="s">
        <v>80</v>
      </c>
      <c r="AY149" s="16" t="s">
        <v>110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6" t="s">
        <v>78</v>
      </c>
      <c r="BK149" s="224">
        <f>ROUND(I149*H149,2)</f>
        <v>0</v>
      </c>
      <c r="BL149" s="16" t="s">
        <v>118</v>
      </c>
      <c r="BM149" s="223" t="s">
        <v>172</v>
      </c>
    </row>
    <row r="150" s="2" customFormat="1">
      <c r="A150" s="37"/>
      <c r="B150" s="38"/>
      <c r="C150" s="39"/>
      <c r="D150" s="225" t="s">
        <v>120</v>
      </c>
      <c r="E150" s="39"/>
      <c r="F150" s="226" t="s">
        <v>173</v>
      </c>
      <c r="G150" s="39"/>
      <c r="H150" s="39"/>
      <c r="I150" s="227"/>
      <c r="J150" s="39"/>
      <c r="K150" s="39"/>
      <c r="L150" s="43"/>
      <c r="M150" s="228"/>
      <c r="N150" s="229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120</v>
      </c>
      <c r="AU150" s="16" t="s">
        <v>80</v>
      </c>
    </row>
    <row r="151" s="13" customFormat="1">
      <c r="A151" s="13"/>
      <c r="B151" s="230"/>
      <c r="C151" s="231"/>
      <c r="D151" s="225" t="s">
        <v>122</v>
      </c>
      <c r="E151" s="232" t="s">
        <v>1</v>
      </c>
      <c r="F151" s="233" t="s">
        <v>135</v>
      </c>
      <c r="G151" s="231"/>
      <c r="H151" s="234">
        <v>309.59500000000003</v>
      </c>
      <c r="I151" s="235"/>
      <c r="J151" s="231"/>
      <c r="K151" s="231"/>
      <c r="L151" s="236"/>
      <c r="M151" s="237"/>
      <c r="N151" s="238"/>
      <c r="O151" s="238"/>
      <c r="P151" s="238"/>
      <c r="Q151" s="238"/>
      <c r="R151" s="238"/>
      <c r="S151" s="238"/>
      <c r="T151" s="23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0" t="s">
        <v>122</v>
      </c>
      <c r="AU151" s="240" t="s">
        <v>80</v>
      </c>
      <c r="AV151" s="13" t="s">
        <v>80</v>
      </c>
      <c r="AW151" s="13" t="s">
        <v>30</v>
      </c>
      <c r="AX151" s="13" t="s">
        <v>78</v>
      </c>
      <c r="AY151" s="240" t="s">
        <v>110</v>
      </c>
    </row>
    <row r="152" s="2" customFormat="1" ht="16.5" customHeight="1">
      <c r="A152" s="37"/>
      <c r="B152" s="38"/>
      <c r="C152" s="211" t="s">
        <v>174</v>
      </c>
      <c r="D152" s="211" t="s">
        <v>114</v>
      </c>
      <c r="E152" s="212" t="s">
        <v>175</v>
      </c>
      <c r="F152" s="213" t="s">
        <v>176</v>
      </c>
      <c r="G152" s="214" t="s">
        <v>117</v>
      </c>
      <c r="H152" s="215">
        <v>9287.8500000000004</v>
      </c>
      <c r="I152" s="216"/>
      <c r="J152" s="217">
        <f>ROUND(I152*H152,2)</f>
        <v>0</v>
      </c>
      <c r="K152" s="218"/>
      <c r="L152" s="43"/>
      <c r="M152" s="219" t="s">
        <v>1</v>
      </c>
      <c r="N152" s="220" t="s">
        <v>38</v>
      </c>
      <c r="O152" s="90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3" t="s">
        <v>118</v>
      </c>
      <c r="AT152" s="223" t="s">
        <v>114</v>
      </c>
      <c r="AU152" s="223" t="s">
        <v>80</v>
      </c>
      <c r="AY152" s="16" t="s">
        <v>110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6" t="s">
        <v>78</v>
      </c>
      <c r="BK152" s="224">
        <f>ROUND(I152*H152,2)</f>
        <v>0</v>
      </c>
      <c r="BL152" s="16" t="s">
        <v>118</v>
      </c>
      <c r="BM152" s="223" t="s">
        <v>177</v>
      </c>
    </row>
    <row r="153" s="2" customFormat="1">
      <c r="A153" s="37"/>
      <c r="B153" s="38"/>
      <c r="C153" s="39"/>
      <c r="D153" s="225" t="s">
        <v>120</v>
      </c>
      <c r="E153" s="39"/>
      <c r="F153" s="226" t="s">
        <v>178</v>
      </c>
      <c r="G153" s="39"/>
      <c r="H153" s="39"/>
      <c r="I153" s="227"/>
      <c r="J153" s="39"/>
      <c r="K153" s="39"/>
      <c r="L153" s="43"/>
      <c r="M153" s="228"/>
      <c r="N153" s="229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120</v>
      </c>
      <c r="AU153" s="16" t="s">
        <v>80</v>
      </c>
    </row>
    <row r="154" s="13" customFormat="1">
      <c r="A154" s="13"/>
      <c r="B154" s="230"/>
      <c r="C154" s="231"/>
      <c r="D154" s="225" t="s">
        <v>122</v>
      </c>
      <c r="E154" s="231"/>
      <c r="F154" s="233" t="s">
        <v>142</v>
      </c>
      <c r="G154" s="231"/>
      <c r="H154" s="234">
        <v>9287.8500000000004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122</v>
      </c>
      <c r="AU154" s="240" t="s">
        <v>80</v>
      </c>
      <c r="AV154" s="13" t="s">
        <v>80</v>
      </c>
      <c r="AW154" s="13" t="s">
        <v>4</v>
      </c>
      <c r="AX154" s="13" t="s">
        <v>78</v>
      </c>
      <c r="AY154" s="240" t="s">
        <v>110</v>
      </c>
    </row>
    <row r="155" s="2" customFormat="1" ht="21.75" customHeight="1">
      <c r="A155" s="37"/>
      <c r="B155" s="38"/>
      <c r="C155" s="211" t="s">
        <v>179</v>
      </c>
      <c r="D155" s="211" t="s">
        <v>114</v>
      </c>
      <c r="E155" s="212" t="s">
        <v>180</v>
      </c>
      <c r="F155" s="213" t="s">
        <v>181</v>
      </c>
      <c r="G155" s="214" t="s">
        <v>117</v>
      </c>
      <c r="H155" s="215">
        <v>309.59500000000003</v>
      </c>
      <c r="I155" s="216"/>
      <c r="J155" s="217">
        <f>ROUND(I155*H155,2)</f>
        <v>0</v>
      </c>
      <c r="K155" s="218"/>
      <c r="L155" s="43"/>
      <c r="M155" s="219" t="s">
        <v>1</v>
      </c>
      <c r="N155" s="220" t="s">
        <v>38</v>
      </c>
      <c r="O155" s="90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3" t="s">
        <v>118</v>
      </c>
      <c r="AT155" s="223" t="s">
        <v>114</v>
      </c>
      <c r="AU155" s="223" t="s">
        <v>80</v>
      </c>
      <c r="AY155" s="16" t="s">
        <v>110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6" t="s">
        <v>78</v>
      </c>
      <c r="BK155" s="224">
        <f>ROUND(I155*H155,2)</f>
        <v>0</v>
      </c>
      <c r="BL155" s="16" t="s">
        <v>118</v>
      </c>
      <c r="BM155" s="223" t="s">
        <v>182</v>
      </c>
    </row>
    <row r="156" s="2" customFormat="1">
      <c r="A156" s="37"/>
      <c r="B156" s="38"/>
      <c r="C156" s="39"/>
      <c r="D156" s="225" t="s">
        <v>120</v>
      </c>
      <c r="E156" s="39"/>
      <c r="F156" s="226" t="s">
        <v>183</v>
      </c>
      <c r="G156" s="39"/>
      <c r="H156" s="39"/>
      <c r="I156" s="227"/>
      <c r="J156" s="39"/>
      <c r="K156" s="39"/>
      <c r="L156" s="43"/>
      <c r="M156" s="228"/>
      <c r="N156" s="229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120</v>
      </c>
      <c r="AU156" s="16" t="s">
        <v>80</v>
      </c>
    </row>
    <row r="157" s="2" customFormat="1" ht="24.15" customHeight="1">
      <c r="A157" s="37"/>
      <c r="B157" s="38"/>
      <c r="C157" s="211" t="s">
        <v>184</v>
      </c>
      <c r="D157" s="211" t="s">
        <v>114</v>
      </c>
      <c r="E157" s="212" t="s">
        <v>185</v>
      </c>
      <c r="F157" s="213" t="s">
        <v>186</v>
      </c>
      <c r="G157" s="214" t="s">
        <v>187</v>
      </c>
      <c r="H157" s="215">
        <v>24</v>
      </c>
      <c r="I157" s="216"/>
      <c r="J157" s="217">
        <f>ROUND(I157*H157,2)</f>
        <v>0</v>
      </c>
      <c r="K157" s="218"/>
      <c r="L157" s="43"/>
      <c r="M157" s="219" t="s">
        <v>1</v>
      </c>
      <c r="N157" s="220" t="s">
        <v>38</v>
      </c>
      <c r="O157" s="90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3" t="s">
        <v>118</v>
      </c>
      <c r="AT157" s="223" t="s">
        <v>114</v>
      </c>
      <c r="AU157" s="223" t="s">
        <v>80</v>
      </c>
      <c r="AY157" s="16" t="s">
        <v>110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6" t="s">
        <v>78</v>
      </c>
      <c r="BK157" s="224">
        <f>ROUND(I157*H157,2)</f>
        <v>0</v>
      </c>
      <c r="BL157" s="16" t="s">
        <v>118</v>
      </c>
      <c r="BM157" s="223" t="s">
        <v>188</v>
      </c>
    </row>
    <row r="158" s="2" customFormat="1">
      <c r="A158" s="37"/>
      <c r="B158" s="38"/>
      <c r="C158" s="39"/>
      <c r="D158" s="225" t="s">
        <v>120</v>
      </c>
      <c r="E158" s="39"/>
      <c r="F158" s="226" t="s">
        <v>189</v>
      </c>
      <c r="G158" s="39"/>
      <c r="H158" s="39"/>
      <c r="I158" s="227"/>
      <c r="J158" s="39"/>
      <c r="K158" s="39"/>
      <c r="L158" s="43"/>
      <c r="M158" s="228"/>
      <c r="N158" s="229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120</v>
      </c>
      <c r="AU158" s="16" t="s">
        <v>80</v>
      </c>
    </row>
    <row r="159" s="2" customFormat="1" ht="24.15" customHeight="1">
      <c r="A159" s="37"/>
      <c r="B159" s="38"/>
      <c r="C159" s="211" t="s">
        <v>8</v>
      </c>
      <c r="D159" s="211" t="s">
        <v>114</v>
      </c>
      <c r="E159" s="212" t="s">
        <v>190</v>
      </c>
      <c r="F159" s="213" t="s">
        <v>191</v>
      </c>
      <c r="G159" s="214" t="s">
        <v>117</v>
      </c>
      <c r="H159" s="215">
        <v>309.59500000000003</v>
      </c>
      <c r="I159" s="216"/>
      <c r="J159" s="217">
        <f>ROUND(I159*H159,2)</f>
        <v>0</v>
      </c>
      <c r="K159" s="218"/>
      <c r="L159" s="43"/>
      <c r="M159" s="219" t="s">
        <v>1</v>
      </c>
      <c r="N159" s="220" t="s">
        <v>38</v>
      </c>
      <c r="O159" s="90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3" t="s">
        <v>118</v>
      </c>
      <c r="AT159" s="223" t="s">
        <v>114</v>
      </c>
      <c r="AU159" s="223" t="s">
        <v>80</v>
      </c>
      <c r="AY159" s="16" t="s">
        <v>110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6" t="s">
        <v>78</v>
      </c>
      <c r="BK159" s="224">
        <f>ROUND(I159*H159,2)</f>
        <v>0</v>
      </c>
      <c r="BL159" s="16" t="s">
        <v>118</v>
      </c>
      <c r="BM159" s="223" t="s">
        <v>192</v>
      </c>
    </row>
    <row r="160" s="2" customFormat="1">
      <c r="A160" s="37"/>
      <c r="B160" s="38"/>
      <c r="C160" s="39"/>
      <c r="D160" s="225" t="s">
        <v>120</v>
      </c>
      <c r="E160" s="39"/>
      <c r="F160" s="226" t="s">
        <v>193</v>
      </c>
      <c r="G160" s="39"/>
      <c r="H160" s="39"/>
      <c r="I160" s="227"/>
      <c r="J160" s="39"/>
      <c r="K160" s="39"/>
      <c r="L160" s="43"/>
      <c r="M160" s="228"/>
      <c r="N160" s="229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120</v>
      </c>
      <c r="AU160" s="16" t="s">
        <v>80</v>
      </c>
    </row>
    <row r="161" s="12" customFormat="1" ht="22.8" customHeight="1">
      <c r="A161" s="12"/>
      <c r="B161" s="195"/>
      <c r="C161" s="196"/>
      <c r="D161" s="197" t="s">
        <v>72</v>
      </c>
      <c r="E161" s="209" t="s">
        <v>194</v>
      </c>
      <c r="F161" s="209" t="s">
        <v>195</v>
      </c>
      <c r="G161" s="196"/>
      <c r="H161" s="196"/>
      <c r="I161" s="199"/>
      <c r="J161" s="210">
        <f>BK161</f>
        <v>0</v>
      </c>
      <c r="K161" s="196"/>
      <c r="L161" s="201"/>
      <c r="M161" s="202"/>
      <c r="N161" s="203"/>
      <c r="O161" s="203"/>
      <c r="P161" s="204">
        <f>SUM(P162:P173)</f>
        <v>0</v>
      </c>
      <c r="Q161" s="203"/>
      <c r="R161" s="204">
        <f>SUM(R162:R173)</f>
        <v>0</v>
      </c>
      <c r="S161" s="203"/>
      <c r="T161" s="205">
        <f>SUM(T162:T173)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6" t="s">
        <v>78</v>
      </c>
      <c r="AT161" s="207" t="s">
        <v>72</v>
      </c>
      <c r="AU161" s="207" t="s">
        <v>78</v>
      </c>
      <c r="AY161" s="206" t="s">
        <v>110</v>
      </c>
      <c r="BK161" s="208">
        <f>SUM(BK162:BK173)</f>
        <v>0</v>
      </c>
    </row>
    <row r="162" s="2" customFormat="1" ht="16.5" customHeight="1">
      <c r="A162" s="37"/>
      <c r="B162" s="38"/>
      <c r="C162" s="211" t="s">
        <v>196</v>
      </c>
      <c r="D162" s="211" t="s">
        <v>114</v>
      </c>
      <c r="E162" s="212" t="s">
        <v>197</v>
      </c>
      <c r="F162" s="213" t="s">
        <v>198</v>
      </c>
      <c r="G162" s="214" t="s">
        <v>155</v>
      </c>
      <c r="H162" s="215">
        <v>2</v>
      </c>
      <c r="I162" s="216"/>
      <c r="J162" s="217">
        <f>ROUND(I162*H162,2)</f>
        <v>0</v>
      </c>
      <c r="K162" s="218"/>
      <c r="L162" s="43"/>
      <c r="M162" s="219" t="s">
        <v>1</v>
      </c>
      <c r="N162" s="220" t="s">
        <v>38</v>
      </c>
      <c r="O162" s="90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3" t="s">
        <v>118</v>
      </c>
      <c r="AT162" s="223" t="s">
        <v>114</v>
      </c>
      <c r="AU162" s="223" t="s">
        <v>80</v>
      </c>
      <c r="AY162" s="16" t="s">
        <v>110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6" t="s">
        <v>78</v>
      </c>
      <c r="BK162" s="224">
        <f>ROUND(I162*H162,2)</f>
        <v>0</v>
      </c>
      <c r="BL162" s="16" t="s">
        <v>118</v>
      </c>
      <c r="BM162" s="223" t="s">
        <v>199</v>
      </c>
    </row>
    <row r="163" s="2" customFormat="1">
      <c r="A163" s="37"/>
      <c r="B163" s="38"/>
      <c r="C163" s="39"/>
      <c r="D163" s="225" t="s">
        <v>120</v>
      </c>
      <c r="E163" s="39"/>
      <c r="F163" s="226" t="s">
        <v>200</v>
      </c>
      <c r="G163" s="39"/>
      <c r="H163" s="39"/>
      <c r="I163" s="227"/>
      <c r="J163" s="39"/>
      <c r="K163" s="39"/>
      <c r="L163" s="43"/>
      <c r="M163" s="228"/>
      <c r="N163" s="229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120</v>
      </c>
      <c r="AU163" s="16" t="s">
        <v>80</v>
      </c>
    </row>
    <row r="164" s="2" customFormat="1" ht="24.15" customHeight="1">
      <c r="A164" s="37"/>
      <c r="B164" s="38"/>
      <c r="C164" s="211" t="s">
        <v>201</v>
      </c>
      <c r="D164" s="211" t="s">
        <v>114</v>
      </c>
      <c r="E164" s="212" t="s">
        <v>202</v>
      </c>
      <c r="F164" s="213" t="s">
        <v>203</v>
      </c>
      <c r="G164" s="214" t="s">
        <v>155</v>
      </c>
      <c r="H164" s="215">
        <v>10</v>
      </c>
      <c r="I164" s="216"/>
      <c r="J164" s="217">
        <f>ROUND(I164*H164,2)</f>
        <v>0</v>
      </c>
      <c r="K164" s="218"/>
      <c r="L164" s="43"/>
      <c r="M164" s="219" t="s">
        <v>1</v>
      </c>
      <c r="N164" s="220" t="s">
        <v>38</v>
      </c>
      <c r="O164" s="90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3" t="s">
        <v>118</v>
      </c>
      <c r="AT164" s="223" t="s">
        <v>114</v>
      </c>
      <c r="AU164" s="223" t="s">
        <v>80</v>
      </c>
      <c r="AY164" s="16" t="s">
        <v>110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6" t="s">
        <v>78</v>
      </c>
      <c r="BK164" s="224">
        <f>ROUND(I164*H164,2)</f>
        <v>0</v>
      </c>
      <c r="BL164" s="16" t="s">
        <v>118</v>
      </c>
      <c r="BM164" s="223" t="s">
        <v>204</v>
      </c>
    </row>
    <row r="165" s="2" customFormat="1">
      <c r="A165" s="37"/>
      <c r="B165" s="38"/>
      <c r="C165" s="39"/>
      <c r="D165" s="225" t="s">
        <v>120</v>
      </c>
      <c r="E165" s="39"/>
      <c r="F165" s="226" t="s">
        <v>205</v>
      </c>
      <c r="G165" s="39"/>
      <c r="H165" s="39"/>
      <c r="I165" s="227"/>
      <c r="J165" s="39"/>
      <c r="K165" s="39"/>
      <c r="L165" s="43"/>
      <c r="M165" s="228"/>
      <c r="N165" s="229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120</v>
      </c>
      <c r="AU165" s="16" t="s">
        <v>80</v>
      </c>
    </row>
    <row r="166" s="13" customFormat="1">
      <c r="A166" s="13"/>
      <c r="B166" s="230"/>
      <c r="C166" s="231"/>
      <c r="D166" s="225" t="s">
        <v>122</v>
      </c>
      <c r="E166" s="231"/>
      <c r="F166" s="233" t="s">
        <v>206</v>
      </c>
      <c r="G166" s="231"/>
      <c r="H166" s="234">
        <v>10</v>
      </c>
      <c r="I166" s="235"/>
      <c r="J166" s="231"/>
      <c r="K166" s="231"/>
      <c r="L166" s="236"/>
      <c r="M166" s="237"/>
      <c r="N166" s="238"/>
      <c r="O166" s="238"/>
      <c r="P166" s="238"/>
      <c r="Q166" s="238"/>
      <c r="R166" s="238"/>
      <c r="S166" s="238"/>
      <c r="T166" s="23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0" t="s">
        <v>122</v>
      </c>
      <c r="AU166" s="240" t="s">
        <v>80</v>
      </c>
      <c r="AV166" s="13" t="s">
        <v>80</v>
      </c>
      <c r="AW166" s="13" t="s">
        <v>4</v>
      </c>
      <c r="AX166" s="13" t="s">
        <v>78</v>
      </c>
      <c r="AY166" s="240" t="s">
        <v>110</v>
      </c>
    </row>
    <row r="167" s="2" customFormat="1" ht="24.15" customHeight="1">
      <c r="A167" s="37"/>
      <c r="B167" s="38"/>
      <c r="C167" s="211" t="s">
        <v>207</v>
      </c>
      <c r="D167" s="211" t="s">
        <v>114</v>
      </c>
      <c r="E167" s="212" t="s">
        <v>208</v>
      </c>
      <c r="F167" s="213" t="s">
        <v>209</v>
      </c>
      <c r="G167" s="214" t="s">
        <v>210</v>
      </c>
      <c r="H167" s="215">
        <v>0.34799999999999998</v>
      </c>
      <c r="I167" s="216"/>
      <c r="J167" s="217">
        <f>ROUND(I167*H167,2)</f>
        <v>0</v>
      </c>
      <c r="K167" s="218"/>
      <c r="L167" s="43"/>
      <c r="M167" s="219" t="s">
        <v>1</v>
      </c>
      <c r="N167" s="220" t="s">
        <v>38</v>
      </c>
      <c r="O167" s="90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3" t="s">
        <v>118</v>
      </c>
      <c r="AT167" s="223" t="s">
        <v>114</v>
      </c>
      <c r="AU167" s="223" t="s">
        <v>80</v>
      </c>
      <c r="AY167" s="16" t="s">
        <v>110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6" t="s">
        <v>78</v>
      </c>
      <c r="BK167" s="224">
        <f>ROUND(I167*H167,2)</f>
        <v>0</v>
      </c>
      <c r="BL167" s="16" t="s">
        <v>118</v>
      </c>
      <c r="BM167" s="223" t="s">
        <v>211</v>
      </c>
    </row>
    <row r="168" s="2" customFormat="1">
      <c r="A168" s="37"/>
      <c r="B168" s="38"/>
      <c r="C168" s="39"/>
      <c r="D168" s="225" t="s">
        <v>120</v>
      </c>
      <c r="E168" s="39"/>
      <c r="F168" s="226" t="s">
        <v>212</v>
      </c>
      <c r="G168" s="39"/>
      <c r="H168" s="39"/>
      <c r="I168" s="227"/>
      <c r="J168" s="39"/>
      <c r="K168" s="39"/>
      <c r="L168" s="43"/>
      <c r="M168" s="228"/>
      <c r="N168" s="229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120</v>
      </c>
      <c r="AU168" s="16" t="s">
        <v>80</v>
      </c>
    </row>
    <row r="169" s="2" customFormat="1" ht="24.15" customHeight="1">
      <c r="A169" s="37"/>
      <c r="B169" s="38"/>
      <c r="C169" s="211" t="s">
        <v>213</v>
      </c>
      <c r="D169" s="211" t="s">
        <v>114</v>
      </c>
      <c r="E169" s="212" t="s">
        <v>214</v>
      </c>
      <c r="F169" s="213" t="s">
        <v>215</v>
      </c>
      <c r="G169" s="214" t="s">
        <v>210</v>
      </c>
      <c r="H169" s="215">
        <v>4.8719999999999999</v>
      </c>
      <c r="I169" s="216"/>
      <c r="J169" s="217">
        <f>ROUND(I169*H169,2)</f>
        <v>0</v>
      </c>
      <c r="K169" s="218"/>
      <c r="L169" s="43"/>
      <c r="M169" s="219" t="s">
        <v>1</v>
      </c>
      <c r="N169" s="220" t="s">
        <v>38</v>
      </c>
      <c r="O169" s="90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3" t="s">
        <v>118</v>
      </c>
      <c r="AT169" s="223" t="s">
        <v>114</v>
      </c>
      <c r="AU169" s="223" t="s">
        <v>80</v>
      </c>
      <c r="AY169" s="16" t="s">
        <v>110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6" t="s">
        <v>78</v>
      </c>
      <c r="BK169" s="224">
        <f>ROUND(I169*H169,2)</f>
        <v>0</v>
      </c>
      <c r="BL169" s="16" t="s">
        <v>118</v>
      </c>
      <c r="BM169" s="223" t="s">
        <v>216</v>
      </c>
    </row>
    <row r="170" s="2" customFormat="1">
      <c r="A170" s="37"/>
      <c r="B170" s="38"/>
      <c r="C170" s="39"/>
      <c r="D170" s="225" t="s">
        <v>120</v>
      </c>
      <c r="E170" s="39"/>
      <c r="F170" s="226" t="s">
        <v>217</v>
      </c>
      <c r="G170" s="39"/>
      <c r="H170" s="39"/>
      <c r="I170" s="227"/>
      <c r="J170" s="39"/>
      <c r="K170" s="39"/>
      <c r="L170" s="43"/>
      <c r="M170" s="228"/>
      <c r="N170" s="229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120</v>
      </c>
      <c r="AU170" s="16" t="s">
        <v>80</v>
      </c>
    </row>
    <row r="171" s="13" customFormat="1">
      <c r="A171" s="13"/>
      <c r="B171" s="230"/>
      <c r="C171" s="231"/>
      <c r="D171" s="225" t="s">
        <v>122</v>
      </c>
      <c r="E171" s="231"/>
      <c r="F171" s="233" t="s">
        <v>218</v>
      </c>
      <c r="G171" s="231"/>
      <c r="H171" s="234">
        <v>4.8719999999999999</v>
      </c>
      <c r="I171" s="235"/>
      <c r="J171" s="231"/>
      <c r="K171" s="231"/>
      <c r="L171" s="236"/>
      <c r="M171" s="237"/>
      <c r="N171" s="238"/>
      <c r="O171" s="238"/>
      <c r="P171" s="238"/>
      <c r="Q171" s="238"/>
      <c r="R171" s="238"/>
      <c r="S171" s="238"/>
      <c r="T171" s="23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0" t="s">
        <v>122</v>
      </c>
      <c r="AU171" s="240" t="s">
        <v>80</v>
      </c>
      <c r="AV171" s="13" t="s">
        <v>80</v>
      </c>
      <c r="AW171" s="13" t="s">
        <v>4</v>
      </c>
      <c r="AX171" s="13" t="s">
        <v>78</v>
      </c>
      <c r="AY171" s="240" t="s">
        <v>110</v>
      </c>
    </row>
    <row r="172" s="2" customFormat="1" ht="33" customHeight="1">
      <c r="A172" s="37"/>
      <c r="B172" s="38"/>
      <c r="C172" s="211" t="s">
        <v>219</v>
      </c>
      <c r="D172" s="211" t="s">
        <v>114</v>
      </c>
      <c r="E172" s="212" t="s">
        <v>220</v>
      </c>
      <c r="F172" s="213" t="s">
        <v>221</v>
      </c>
      <c r="G172" s="214" t="s">
        <v>210</v>
      </c>
      <c r="H172" s="215">
        <v>0.29399999999999998</v>
      </c>
      <c r="I172" s="216"/>
      <c r="J172" s="217">
        <f>ROUND(I172*H172,2)</f>
        <v>0</v>
      </c>
      <c r="K172" s="218"/>
      <c r="L172" s="43"/>
      <c r="M172" s="219" t="s">
        <v>1</v>
      </c>
      <c r="N172" s="220" t="s">
        <v>38</v>
      </c>
      <c r="O172" s="90"/>
      <c r="P172" s="221">
        <f>O172*H172</f>
        <v>0</v>
      </c>
      <c r="Q172" s="221">
        <v>0</v>
      </c>
      <c r="R172" s="221">
        <f>Q172*H172</f>
        <v>0</v>
      </c>
      <c r="S172" s="221">
        <v>0</v>
      </c>
      <c r="T172" s="22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3" t="s">
        <v>118</v>
      </c>
      <c r="AT172" s="223" t="s">
        <v>114</v>
      </c>
      <c r="AU172" s="223" t="s">
        <v>80</v>
      </c>
      <c r="AY172" s="16" t="s">
        <v>110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6" t="s">
        <v>78</v>
      </c>
      <c r="BK172" s="224">
        <f>ROUND(I172*H172,2)</f>
        <v>0</v>
      </c>
      <c r="BL172" s="16" t="s">
        <v>118</v>
      </c>
      <c r="BM172" s="223" t="s">
        <v>222</v>
      </c>
    </row>
    <row r="173" s="2" customFormat="1">
      <c r="A173" s="37"/>
      <c r="B173" s="38"/>
      <c r="C173" s="39"/>
      <c r="D173" s="225" t="s">
        <v>120</v>
      </c>
      <c r="E173" s="39"/>
      <c r="F173" s="226" t="s">
        <v>223</v>
      </c>
      <c r="G173" s="39"/>
      <c r="H173" s="39"/>
      <c r="I173" s="227"/>
      <c r="J173" s="39"/>
      <c r="K173" s="39"/>
      <c r="L173" s="43"/>
      <c r="M173" s="228"/>
      <c r="N173" s="229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120</v>
      </c>
      <c r="AU173" s="16" t="s">
        <v>80</v>
      </c>
    </row>
    <row r="174" s="12" customFormat="1" ht="25.92" customHeight="1">
      <c r="A174" s="12"/>
      <c r="B174" s="195"/>
      <c r="C174" s="196"/>
      <c r="D174" s="197" t="s">
        <v>72</v>
      </c>
      <c r="E174" s="198" t="s">
        <v>224</v>
      </c>
      <c r="F174" s="198" t="s">
        <v>225</v>
      </c>
      <c r="G174" s="196"/>
      <c r="H174" s="196"/>
      <c r="I174" s="199"/>
      <c r="J174" s="200">
        <f>BK174</f>
        <v>0</v>
      </c>
      <c r="K174" s="196"/>
      <c r="L174" s="201"/>
      <c r="M174" s="202"/>
      <c r="N174" s="203"/>
      <c r="O174" s="203"/>
      <c r="P174" s="204">
        <f>P175+P197+P208</f>
        <v>0</v>
      </c>
      <c r="Q174" s="203"/>
      <c r="R174" s="204">
        <f>R175+R197+R208</f>
        <v>0.71922050000000004</v>
      </c>
      <c r="S174" s="203"/>
      <c r="T174" s="205">
        <f>T175+T197+T208</f>
        <v>0.34776267999999999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6" t="s">
        <v>80</v>
      </c>
      <c r="AT174" s="207" t="s">
        <v>72</v>
      </c>
      <c r="AU174" s="207" t="s">
        <v>73</v>
      </c>
      <c r="AY174" s="206" t="s">
        <v>110</v>
      </c>
      <c r="BK174" s="208">
        <f>BK175+BK197+BK208</f>
        <v>0</v>
      </c>
    </row>
    <row r="175" s="12" customFormat="1" ht="22.8" customHeight="1">
      <c r="A175" s="12"/>
      <c r="B175" s="195"/>
      <c r="C175" s="196"/>
      <c r="D175" s="197" t="s">
        <v>72</v>
      </c>
      <c r="E175" s="209" t="s">
        <v>226</v>
      </c>
      <c r="F175" s="209" t="s">
        <v>227</v>
      </c>
      <c r="G175" s="196"/>
      <c r="H175" s="196"/>
      <c r="I175" s="199"/>
      <c r="J175" s="210">
        <f>BK175</f>
        <v>0</v>
      </c>
      <c r="K175" s="196"/>
      <c r="L175" s="201"/>
      <c r="M175" s="202"/>
      <c r="N175" s="203"/>
      <c r="O175" s="203"/>
      <c r="P175" s="204">
        <f>SUM(P176:P196)</f>
        <v>0</v>
      </c>
      <c r="Q175" s="203"/>
      <c r="R175" s="204">
        <f>SUM(R176:R196)</f>
        <v>0.134847</v>
      </c>
      <c r="S175" s="203"/>
      <c r="T175" s="205">
        <f>SUM(T176:T196)</f>
        <v>0.137323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6" t="s">
        <v>80</v>
      </c>
      <c r="AT175" s="207" t="s">
        <v>72</v>
      </c>
      <c r="AU175" s="207" t="s">
        <v>78</v>
      </c>
      <c r="AY175" s="206" t="s">
        <v>110</v>
      </c>
      <c r="BK175" s="208">
        <f>SUM(BK176:BK196)</f>
        <v>0</v>
      </c>
    </row>
    <row r="176" s="2" customFormat="1" ht="21.75" customHeight="1">
      <c r="A176" s="37"/>
      <c r="B176" s="38"/>
      <c r="C176" s="211" t="s">
        <v>228</v>
      </c>
      <c r="D176" s="211" t="s">
        <v>114</v>
      </c>
      <c r="E176" s="212" t="s">
        <v>229</v>
      </c>
      <c r="F176" s="213" t="s">
        <v>230</v>
      </c>
      <c r="G176" s="214" t="s">
        <v>155</v>
      </c>
      <c r="H176" s="215">
        <v>24.100000000000001</v>
      </c>
      <c r="I176" s="216"/>
      <c r="J176" s="217">
        <f>ROUND(I176*H176,2)</f>
        <v>0</v>
      </c>
      <c r="K176" s="218"/>
      <c r="L176" s="43"/>
      <c r="M176" s="219" t="s">
        <v>1</v>
      </c>
      <c r="N176" s="220" t="s">
        <v>38</v>
      </c>
      <c r="O176" s="90"/>
      <c r="P176" s="221">
        <f>O176*H176</f>
        <v>0</v>
      </c>
      <c r="Q176" s="221">
        <v>0</v>
      </c>
      <c r="R176" s="221">
        <f>Q176*H176</f>
        <v>0</v>
      </c>
      <c r="S176" s="221">
        <v>0.0022300000000000002</v>
      </c>
      <c r="T176" s="222">
        <f>S176*H176</f>
        <v>0.053743000000000006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3" t="s">
        <v>213</v>
      </c>
      <c r="AT176" s="223" t="s">
        <v>114</v>
      </c>
      <c r="AU176" s="223" t="s">
        <v>80</v>
      </c>
      <c r="AY176" s="16" t="s">
        <v>110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6" t="s">
        <v>78</v>
      </c>
      <c r="BK176" s="224">
        <f>ROUND(I176*H176,2)</f>
        <v>0</v>
      </c>
      <c r="BL176" s="16" t="s">
        <v>213</v>
      </c>
      <c r="BM176" s="223" t="s">
        <v>231</v>
      </c>
    </row>
    <row r="177" s="2" customFormat="1">
      <c r="A177" s="37"/>
      <c r="B177" s="38"/>
      <c r="C177" s="39"/>
      <c r="D177" s="225" t="s">
        <v>120</v>
      </c>
      <c r="E177" s="39"/>
      <c r="F177" s="226" t="s">
        <v>232</v>
      </c>
      <c r="G177" s="39"/>
      <c r="H177" s="39"/>
      <c r="I177" s="227"/>
      <c r="J177" s="39"/>
      <c r="K177" s="39"/>
      <c r="L177" s="43"/>
      <c r="M177" s="228"/>
      <c r="N177" s="229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120</v>
      </c>
      <c r="AU177" s="16" t="s">
        <v>80</v>
      </c>
    </row>
    <row r="178" s="13" customFormat="1">
      <c r="A178" s="13"/>
      <c r="B178" s="230"/>
      <c r="C178" s="231"/>
      <c r="D178" s="225" t="s">
        <v>122</v>
      </c>
      <c r="E178" s="232" t="s">
        <v>1</v>
      </c>
      <c r="F178" s="233" t="s">
        <v>233</v>
      </c>
      <c r="G178" s="231"/>
      <c r="H178" s="234">
        <v>24.100000000000001</v>
      </c>
      <c r="I178" s="235"/>
      <c r="J178" s="231"/>
      <c r="K178" s="231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122</v>
      </c>
      <c r="AU178" s="240" t="s">
        <v>80</v>
      </c>
      <c r="AV178" s="13" t="s">
        <v>80</v>
      </c>
      <c r="AW178" s="13" t="s">
        <v>30</v>
      </c>
      <c r="AX178" s="13" t="s">
        <v>78</v>
      </c>
      <c r="AY178" s="240" t="s">
        <v>110</v>
      </c>
    </row>
    <row r="179" s="2" customFormat="1" ht="16.5" customHeight="1">
      <c r="A179" s="37"/>
      <c r="B179" s="38"/>
      <c r="C179" s="211" t="s">
        <v>234</v>
      </c>
      <c r="D179" s="211" t="s">
        <v>114</v>
      </c>
      <c r="E179" s="212" t="s">
        <v>235</v>
      </c>
      <c r="F179" s="213" t="s">
        <v>236</v>
      </c>
      <c r="G179" s="214" t="s">
        <v>155</v>
      </c>
      <c r="H179" s="215">
        <v>17.75</v>
      </c>
      <c r="I179" s="216"/>
      <c r="J179" s="217">
        <f>ROUND(I179*H179,2)</f>
        <v>0</v>
      </c>
      <c r="K179" s="218"/>
      <c r="L179" s="43"/>
      <c r="M179" s="219" t="s">
        <v>1</v>
      </c>
      <c r="N179" s="220" t="s">
        <v>38</v>
      </c>
      <c r="O179" s="90"/>
      <c r="P179" s="221">
        <f>O179*H179</f>
        <v>0</v>
      </c>
      <c r="Q179" s="221">
        <v>0</v>
      </c>
      <c r="R179" s="221">
        <f>Q179*H179</f>
        <v>0</v>
      </c>
      <c r="S179" s="221">
        <v>0.0025999999999999999</v>
      </c>
      <c r="T179" s="222">
        <f>S179*H179</f>
        <v>0.046149999999999997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3" t="s">
        <v>213</v>
      </c>
      <c r="AT179" s="223" t="s">
        <v>114</v>
      </c>
      <c r="AU179" s="223" t="s">
        <v>80</v>
      </c>
      <c r="AY179" s="16" t="s">
        <v>110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6" t="s">
        <v>78</v>
      </c>
      <c r="BK179" s="224">
        <f>ROUND(I179*H179,2)</f>
        <v>0</v>
      </c>
      <c r="BL179" s="16" t="s">
        <v>213</v>
      </c>
      <c r="BM179" s="223" t="s">
        <v>237</v>
      </c>
    </row>
    <row r="180" s="2" customFormat="1">
      <c r="A180" s="37"/>
      <c r="B180" s="38"/>
      <c r="C180" s="39"/>
      <c r="D180" s="225" t="s">
        <v>120</v>
      </c>
      <c r="E180" s="39"/>
      <c r="F180" s="226" t="s">
        <v>238</v>
      </c>
      <c r="G180" s="39"/>
      <c r="H180" s="39"/>
      <c r="I180" s="227"/>
      <c r="J180" s="39"/>
      <c r="K180" s="39"/>
      <c r="L180" s="43"/>
      <c r="M180" s="228"/>
      <c r="N180" s="229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120</v>
      </c>
      <c r="AU180" s="16" t="s">
        <v>80</v>
      </c>
    </row>
    <row r="181" s="2" customFormat="1" ht="16.5" customHeight="1">
      <c r="A181" s="37"/>
      <c r="B181" s="38"/>
      <c r="C181" s="211" t="s">
        <v>239</v>
      </c>
      <c r="D181" s="211" t="s">
        <v>114</v>
      </c>
      <c r="E181" s="212" t="s">
        <v>240</v>
      </c>
      <c r="F181" s="213" t="s">
        <v>241</v>
      </c>
      <c r="G181" s="214" t="s">
        <v>155</v>
      </c>
      <c r="H181" s="215">
        <v>9.5</v>
      </c>
      <c r="I181" s="216"/>
      <c r="J181" s="217">
        <f>ROUND(I181*H181,2)</f>
        <v>0</v>
      </c>
      <c r="K181" s="218"/>
      <c r="L181" s="43"/>
      <c r="M181" s="219" t="s">
        <v>1</v>
      </c>
      <c r="N181" s="220" t="s">
        <v>38</v>
      </c>
      <c r="O181" s="90"/>
      <c r="P181" s="221">
        <f>O181*H181</f>
        <v>0</v>
      </c>
      <c r="Q181" s="221">
        <v>0</v>
      </c>
      <c r="R181" s="221">
        <f>Q181*H181</f>
        <v>0</v>
      </c>
      <c r="S181" s="221">
        <v>0.0039399999999999999</v>
      </c>
      <c r="T181" s="222">
        <f>S181*H181</f>
        <v>0.037429999999999998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3" t="s">
        <v>213</v>
      </c>
      <c r="AT181" s="223" t="s">
        <v>114</v>
      </c>
      <c r="AU181" s="223" t="s">
        <v>80</v>
      </c>
      <c r="AY181" s="16" t="s">
        <v>110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6" t="s">
        <v>78</v>
      </c>
      <c r="BK181" s="224">
        <f>ROUND(I181*H181,2)</f>
        <v>0</v>
      </c>
      <c r="BL181" s="16" t="s">
        <v>213</v>
      </c>
      <c r="BM181" s="223" t="s">
        <v>242</v>
      </c>
    </row>
    <row r="182" s="2" customFormat="1">
      <c r="A182" s="37"/>
      <c r="B182" s="38"/>
      <c r="C182" s="39"/>
      <c r="D182" s="225" t="s">
        <v>120</v>
      </c>
      <c r="E182" s="39"/>
      <c r="F182" s="226" t="s">
        <v>243</v>
      </c>
      <c r="G182" s="39"/>
      <c r="H182" s="39"/>
      <c r="I182" s="227"/>
      <c r="J182" s="39"/>
      <c r="K182" s="39"/>
      <c r="L182" s="43"/>
      <c r="M182" s="228"/>
      <c r="N182" s="229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120</v>
      </c>
      <c r="AU182" s="16" t="s">
        <v>80</v>
      </c>
    </row>
    <row r="183" s="13" customFormat="1">
      <c r="A183" s="13"/>
      <c r="B183" s="230"/>
      <c r="C183" s="231"/>
      <c r="D183" s="225" t="s">
        <v>122</v>
      </c>
      <c r="E183" s="232" t="s">
        <v>1</v>
      </c>
      <c r="F183" s="233" t="s">
        <v>244</v>
      </c>
      <c r="G183" s="231"/>
      <c r="H183" s="234">
        <v>9.5</v>
      </c>
      <c r="I183" s="235"/>
      <c r="J183" s="231"/>
      <c r="K183" s="231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122</v>
      </c>
      <c r="AU183" s="240" t="s">
        <v>80</v>
      </c>
      <c r="AV183" s="13" t="s">
        <v>80</v>
      </c>
      <c r="AW183" s="13" t="s">
        <v>30</v>
      </c>
      <c r="AX183" s="13" t="s">
        <v>78</v>
      </c>
      <c r="AY183" s="240" t="s">
        <v>110</v>
      </c>
    </row>
    <row r="184" s="2" customFormat="1" ht="24.15" customHeight="1">
      <c r="A184" s="37"/>
      <c r="B184" s="38"/>
      <c r="C184" s="211" t="s">
        <v>245</v>
      </c>
      <c r="D184" s="211" t="s">
        <v>114</v>
      </c>
      <c r="E184" s="212" t="s">
        <v>246</v>
      </c>
      <c r="F184" s="213" t="s">
        <v>247</v>
      </c>
      <c r="G184" s="214" t="s">
        <v>155</v>
      </c>
      <c r="H184" s="215">
        <v>24.100000000000001</v>
      </c>
      <c r="I184" s="216"/>
      <c r="J184" s="217">
        <f>ROUND(I184*H184,2)</f>
        <v>0</v>
      </c>
      <c r="K184" s="218"/>
      <c r="L184" s="43"/>
      <c r="M184" s="219" t="s">
        <v>1</v>
      </c>
      <c r="N184" s="220" t="s">
        <v>38</v>
      </c>
      <c r="O184" s="90"/>
      <c r="P184" s="221">
        <f>O184*H184</f>
        <v>0</v>
      </c>
      <c r="Q184" s="221">
        <v>0.0025699999999999998</v>
      </c>
      <c r="R184" s="221">
        <f>Q184*H184</f>
        <v>0.061936999999999999</v>
      </c>
      <c r="S184" s="221">
        <v>0</v>
      </c>
      <c r="T184" s="22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3" t="s">
        <v>213</v>
      </c>
      <c r="AT184" s="223" t="s">
        <v>114</v>
      </c>
      <c r="AU184" s="223" t="s">
        <v>80</v>
      </c>
      <c r="AY184" s="16" t="s">
        <v>110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6" t="s">
        <v>78</v>
      </c>
      <c r="BK184" s="224">
        <f>ROUND(I184*H184,2)</f>
        <v>0</v>
      </c>
      <c r="BL184" s="16" t="s">
        <v>213</v>
      </c>
      <c r="BM184" s="223" t="s">
        <v>248</v>
      </c>
    </row>
    <row r="185" s="2" customFormat="1">
      <c r="A185" s="37"/>
      <c r="B185" s="38"/>
      <c r="C185" s="39"/>
      <c r="D185" s="225" t="s">
        <v>120</v>
      </c>
      <c r="E185" s="39"/>
      <c r="F185" s="226" t="s">
        <v>249</v>
      </c>
      <c r="G185" s="39"/>
      <c r="H185" s="39"/>
      <c r="I185" s="227"/>
      <c r="J185" s="39"/>
      <c r="K185" s="39"/>
      <c r="L185" s="43"/>
      <c r="M185" s="228"/>
      <c r="N185" s="229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120</v>
      </c>
      <c r="AU185" s="16" t="s">
        <v>80</v>
      </c>
    </row>
    <row r="186" s="2" customFormat="1" ht="37.8" customHeight="1">
      <c r="A186" s="37"/>
      <c r="B186" s="38"/>
      <c r="C186" s="211" t="s">
        <v>250</v>
      </c>
      <c r="D186" s="211" t="s">
        <v>114</v>
      </c>
      <c r="E186" s="212" t="s">
        <v>251</v>
      </c>
      <c r="F186" s="213" t="s">
        <v>252</v>
      </c>
      <c r="G186" s="214" t="s">
        <v>145</v>
      </c>
      <c r="H186" s="215">
        <v>25</v>
      </c>
      <c r="I186" s="216"/>
      <c r="J186" s="217">
        <f>ROUND(I186*H186,2)</f>
        <v>0</v>
      </c>
      <c r="K186" s="218"/>
      <c r="L186" s="43"/>
      <c r="M186" s="219" t="s">
        <v>1</v>
      </c>
      <c r="N186" s="220" t="s">
        <v>38</v>
      </c>
      <c r="O186" s="90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3" t="s">
        <v>213</v>
      </c>
      <c r="AT186" s="223" t="s">
        <v>114</v>
      </c>
      <c r="AU186" s="223" t="s">
        <v>80</v>
      </c>
      <c r="AY186" s="16" t="s">
        <v>110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6" t="s">
        <v>78</v>
      </c>
      <c r="BK186" s="224">
        <f>ROUND(I186*H186,2)</f>
        <v>0</v>
      </c>
      <c r="BL186" s="16" t="s">
        <v>213</v>
      </c>
      <c r="BM186" s="223" t="s">
        <v>253</v>
      </c>
    </row>
    <row r="187" s="2" customFormat="1">
      <c r="A187" s="37"/>
      <c r="B187" s="38"/>
      <c r="C187" s="39"/>
      <c r="D187" s="225" t="s">
        <v>120</v>
      </c>
      <c r="E187" s="39"/>
      <c r="F187" s="226" t="s">
        <v>254</v>
      </c>
      <c r="G187" s="39"/>
      <c r="H187" s="39"/>
      <c r="I187" s="227"/>
      <c r="J187" s="39"/>
      <c r="K187" s="39"/>
      <c r="L187" s="43"/>
      <c r="M187" s="228"/>
      <c r="N187" s="229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120</v>
      </c>
      <c r="AU187" s="16" t="s">
        <v>80</v>
      </c>
    </row>
    <row r="188" s="2" customFormat="1" ht="24.15" customHeight="1">
      <c r="A188" s="37"/>
      <c r="B188" s="38"/>
      <c r="C188" s="211" t="s">
        <v>255</v>
      </c>
      <c r="D188" s="211" t="s">
        <v>114</v>
      </c>
      <c r="E188" s="212" t="s">
        <v>256</v>
      </c>
      <c r="F188" s="213" t="s">
        <v>257</v>
      </c>
      <c r="G188" s="214" t="s">
        <v>155</v>
      </c>
      <c r="H188" s="215">
        <v>17.75</v>
      </c>
      <c r="I188" s="216"/>
      <c r="J188" s="217">
        <f>ROUND(I188*H188,2)</f>
        <v>0</v>
      </c>
      <c r="K188" s="218"/>
      <c r="L188" s="43"/>
      <c r="M188" s="219" t="s">
        <v>1</v>
      </c>
      <c r="N188" s="220" t="s">
        <v>38</v>
      </c>
      <c r="O188" s="90"/>
      <c r="P188" s="221">
        <f>O188*H188</f>
        <v>0</v>
      </c>
      <c r="Q188" s="221">
        <v>0.0028600000000000001</v>
      </c>
      <c r="R188" s="221">
        <f>Q188*H188</f>
        <v>0.050765000000000005</v>
      </c>
      <c r="S188" s="221">
        <v>0</v>
      </c>
      <c r="T188" s="22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3" t="s">
        <v>213</v>
      </c>
      <c r="AT188" s="223" t="s">
        <v>114</v>
      </c>
      <c r="AU188" s="223" t="s">
        <v>80</v>
      </c>
      <c r="AY188" s="16" t="s">
        <v>110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6" t="s">
        <v>78</v>
      </c>
      <c r="BK188" s="224">
        <f>ROUND(I188*H188,2)</f>
        <v>0</v>
      </c>
      <c r="BL188" s="16" t="s">
        <v>213</v>
      </c>
      <c r="BM188" s="223" t="s">
        <v>258</v>
      </c>
    </row>
    <row r="189" s="2" customFormat="1">
      <c r="A189" s="37"/>
      <c r="B189" s="38"/>
      <c r="C189" s="39"/>
      <c r="D189" s="225" t="s">
        <v>120</v>
      </c>
      <c r="E189" s="39"/>
      <c r="F189" s="226" t="s">
        <v>259</v>
      </c>
      <c r="G189" s="39"/>
      <c r="H189" s="39"/>
      <c r="I189" s="227"/>
      <c r="J189" s="39"/>
      <c r="K189" s="39"/>
      <c r="L189" s="43"/>
      <c r="M189" s="228"/>
      <c r="N189" s="229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120</v>
      </c>
      <c r="AU189" s="16" t="s">
        <v>80</v>
      </c>
    </row>
    <row r="190" s="2" customFormat="1" ht="24.15" customHeight="1">
      <c r="A190" s="37"/>
      <c r="B190" s="38"/>
      <c r="C190" s="211" t="s">
        <v>7</v>
      </c>
      <c r="D190" s="211" t="s">
        <v>114</v>
      </c>
      <c r="E190" s="212" t="s">
        <v>260</v>
      </c>
      <c r="F190" s="213" t="s">
        <v>261</v>
      </c>
      <c r="G190" s="214" t="s">
        <v>145</v>
      </c>
      <c r="H190" s="215">
        <v>2</v>
      </c>
      <c r="I190" s="216"/>
      <c r="J190" s="217">
        <f>ROUND(I190*H190,2)</f>
        <v>0</v>
      </c>
      <c r="K190" s="218"/>
      <c r="L190" s="43"/>
      <c r="M190" s="219" t="s">
        <v>1</v>
      </c>
      <c r="N190" s="220" t="s">
        <v>38</v>
      </c>
      <c r="O190" s="90"/>
      <c r="P190" s="221">
        <f>O190*H190</f>
        <v>0</v>
      </c>
      <c r="Q190" s="221">
        <v>0.00048000000000000001</v>
      </c>
      <c r="R190" s="221">
        <f>Q190*H190</f>
        <v>0.00096000000000000002</v>
      </c>
      <c r="S190" s="221">
        <v>0</v>
      </c>
      <c r="T190" s="22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3" t="s">
        <v>213</v>
      </c>
      <c r="AT190" s="223" t="s">
        <v>114</v>
      </c>
      <c r="AU190" s="223" t="s">
        <v>80</v>
      </c>
      <c r="AY190" s="16" t="s">
        <v>110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6" t="s">
        <v>78</v>
      </c>
      <c r="BK190" s="224">
        <f>ROUND(I190*H190,2)</f>
        <v>0</v>
      </c>
      <c r="BL190" s="16" t="s">
        <v>213</v>
      </c>
      <c r="BM190" s="223" t="s">
        <v>262</v>
      </c>
    </row>
    <row r="191" s="2" customFormat="1">
      <c r="A191" s="37"/>
      <c r="B191" s="38"/>
      <c r="C191" s="39"/>
      <c r="D191" s="225" t="s">
        <v>120</v>
      </c>
      <c r="E191" s="39"/>
      <c r="F191" s="226" t="s">
        <v>263</v>
      </c>
      <c r="G191" s="39"/>
      <c r="H191" s="39"/>
      <c r="I191" s="227"/>
      <c r="J191" s="39"/>
      <c r="K191" s="39"/>
      <c r="L191" s="43"/>
      <c r="M191" s="228"/>
      <c r="N191" s="229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120</v>
      </c>
      <c r="AU191" s="16" t="s">
        <v>80</v>
      </c>
    </row>
    <row r="192" s="2" customFormat="1" ht="24.15" customHeight="1">
      <c r="A192" s="37"/>
      <c r="B192" s="38"/>
      <c r="C192" s="211" t="s">
        <v>264</v>
      </c>
      <c r="D192" s="211" t="s">
        <v>114</v>
      </c>
      <c r="E192" s="212" t="s">
        <v>265</v>
      </c>
      <c r="F192" s="213" t="s">
        <v>266</v>
      </c>
      <c r="G192" s="214" t="s">
        <v>155</v>
      </c>
      <c r="H192" s="215">
        <v>9.5</v>
      </c>
      <c r="I192" s="216"/>
      <c r="J192" s="217">
        <f>ROUND(I192*H192,2)</f>
        <v>0</v>
      </c>
      <c r="K192" s="218"/>
      <c r="L192" s="43"/>
      <c r="M192" s="219" t="s">
        <v>1</v>
      </c>
      <c r="N192" s="220" t="s">
        <v>38</v>
      </c>
      <c r="O192" s="90"/>
      <c r="P192" s="221">
        <f>O192*H192</f>
        <v>0</v>
      </c>
      <c r="Q192" s="221">
        <v>0.0022300000000000002</v>
      </c>
      <c r="R192" s="221">
        <f>Q192*H192</f>
        <v>0.021185000000000002</v>
      </c>
      <c r="S192" s="221">
        <v>0</v>
      </c>
      <c r="T192" s="22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3" t="s">
        <v>213</v>
      </c>
      <c r="AT192" s="223" t="s">
        <v>114</v>
      </c>
      <c r="AU192" s="223" t="s">
        <v>80</v>
      </c>
      <c r="AY192" s="16" t="s">
        <v>110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6" t="s">
        <v>78</v>
      </c>
      <c r="BK192" s="224">
        <f>ROUND(I192*H192,2)</f>
        <v>0</v>
      </c>
      <c r="BL192" s="16" t="s">
        <v>213</v>
      </c>
      <c r="BM192" s="223" t="s">
        <v>267</v>
      </c>
    </row>
    <row r="193" s="2" customFormat="1">
      <c r="A193" s="37"/>
      <c r="B193" s="38"/>
      <c r="C193" s="39"/>
      <c r="D193" s="225" t="s">
        <v>120</v>
      </c>
      <c r="E193" s="39"/>
      <c r="F193" s="226" t="s">
        <v>268</v>
      </c>
      <c r="G193" s="39"/>
      <c r="H193" s="39"/>
      <c r="I193" s="227"/>
      <c r="J193" s="39"/>
      <c r="K193" s="39"/>
      <c r="L193" s="43"/>
      <c r="M193" s="228"/>
      <c r="N193" s="229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120</v>
      </c>
      <c r="AU193" s="16" t="s">
        <v>80</v>
      </c>
    </row>
    <row r="194" s="13" customFormat="1">
      <c r="A194" s="13"/>
      <c r="B194" s="230"/>
      <c r="C194" s="231"/>
      <c r="D194" s="225" t="s">
        <v>122</v>
      </c>
      <c r="E194" s="232" t="s">
        <v>1</v>
      </c>
      <c r="F194" s="233" t="s">
        <v>244</v>
      </c>
      <c r="G194" s="231"/>
      <c r="H194" s="234">
        <v>9.5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122</v>
      </c>
      <c r="AU194" s="240" t="s">
        <v>80</v>
      </c>
      <c r="AV194" s="13" t="s">
        <v>80</v>
      </c>
      <c r="AW194" s="13" t="s">
        <v>30</v>
      </c>
      <c r="AX194" s="13" t="s">
        <v>78</v>
      </c>
      <c r="AY194" s="240" t="s">
        <v>110</v>
      </c>
    </row>
    <row r="195" s="2" customFormat="1" ht="33" customHeight="1">
      <c r="A195" s="37"/>
      <c r="B195" s="38"/>
      <c r="C195" s="211" t="s">
        <v>269</v>
      </c>
      <c r="D195" s="211" t="s">
        <v>114</v>
      </c>
      <c r="E195" s="212" t="s">
        <v>270</v>
      </c>
      <c r="F195" s="213" t="s">
        <v>271</v>
      </c>
      <c r="G195" s="214" t="s">
        <v>210</v>
      </c>
      <c r="H195" s="215">
        <v>0.13500000000000001</v>
      </c>
      <c r="I195" s="216"/>
      <c r="J195" s="217">
        <f>ROUND(I195*H195,2)</f>
        <v>0</v>
      </c>
      <c r="K195" s="218"/>
      <c r="L195" s="43"/>
      <c r="M195" s="219" t="s">
        <v>1</v>
      </c>
      <c r="N195" s="220" t="s">
        <v>38</v>
      </c>
      <c r="O195" s="90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3" t="s">
        <v>213</v>
      </c>
      <c r="AT195" s="223" t="s">
        <v>114</v>
      </c>
      <c r="AU195" s="223" t="s">
        <v>80</v>
      </c>
      <c r="AY195" s="16" t="s">
        <v>110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6" t="s">
        <v>78</v>
      </c>
      <c r="BK195" s="224">
        <f>ROUND(I195*H195,2)</f>
        <v>0</v>
      </c>
      <c r="BL195" s="16" t="s">
        <v>213</v>
      </c>
      <c r="BM195" s="223" t="s">
        <v>272</v>
      </c>
    </row>
    <row r="196" s="2" customFormat="1">
      <c r="A196" s="37"/>
      <c r="B196" s="38"/>
      <c r="C196" s="39"/>
      <c r="D196" s="225" t="s">
        <v>120</v>
      </c>
      <c r="E196" s="39"/>
      <c r="F196" s="226" t="s">
        <v>273</v>
      </c>
      <c r="G196" s="39"/>
      <c r="H196" s="39"/>
      <c r="I196" s="227"/>
      <c r="J196" s="39"/>
      <c r="K196" s="39"/>
      <c r="L196" s="43"/>
      <c r="M196" s="228"/>
      <c r="N196" s="229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120</v>
      </c>
      <c r="AU196" s="16" t="s">
        <v>80</v>
      </c>
    </row>
    <row r="197" s="12" customFormat="1" ht="22.8" customHeight="1">
      <c r="A197" s="12"/>
      <c r="B197" s="195"/>
      <c r="C197" s="196"/>
      <c r="D197" s="197" t="s">
        <v>72</v>
      </c>
      <c r="E197" s="209" t="s">
        <v>274</v>
      </c>
      <c r="F197" s="209" t="s">
        <v>275</v>
      </c>
      <c r="G197" s="196"/>
      <c r="H197" s="196"/>
      <c r="I197" s="199"/>
      <c r="J197" s="210">
        <f>BK197</f>
        <v>0</v>
      </c>
      <c r="K197" s="196"/>
      <c r="L197" s="201"/>
      <c r="M197" s="202"/>
      <c r="N197" s="203"/>
      <c r="O197" s="203"/>
      <c r="P197" s="204">
        <f>SUM(P198:P207)</f>
        <v>0</v>
      </c>
      <c r="Q197" s="203"/>
      <c r="R197" s="204">
        <f>SUM(R198:R207)</f>
        <v>0.22332050000000001</v>
      </c>
      <c r="S197" s="203"/>
      <c r="T197" s="205">
        <f>SUM(T198:T207)</f>
        <v>0.21043968000000002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6" t="s">
        <v>80</v>
      </c>
      <c r="AT197" s="207" t="s">
        <v>72</v>
      </c>
      <c r="AU197" s="207" t="s">
        <v>78</v>
      </c>
      <c r="AY197" s="206" t="s">
        <v>110</v>
      </c>
      <c r="BK197" s="208">
        <f>SUM(BK198:BK207)</f>
        <v>0</v>
      </c>
    </row>
    <row r="198" s="2" customFormat="1" ht="33" customHeight="1">
      <c r="A198" s="37"/>
      <c r="B198" s="38"/>
      <c r="C198" s="211" t="s">
        <v>276</v>
      </c>
      <c r="D198" s="211" t="s">
        <v>114</v>
      </c>
      <c r="E198" s="212" t="s">
        <v>277</v>
      </c>
      <c r="F198" s="213" t="s">
        <v>278</v>
      </c>
      <c r="G198" s="214" t="s">
        <v>117</v>
      </c>
      <c r="H198" s="215">
        <v>159.42400000000001</v>
      </c>
      <c r="I198" s="216"/>
      <c r="J198" s="217">
        <f>ROUND(I198*H198,2)</f>
        <v>0</v>
      </c>
      <c r="K198" s="218"/>
      <c r="L198" s="43"/>
      <c r="M198" s="219" t="s">
        <v>1</v>
      </c>
      <c r="N198" s="220" t="s">
        <v>38</v>
      </c>
      <c r="O198" s="90"/>
      <c r="P198" s="221">
        <f>O198*H198</f>
        <v>0</v>
      </c>
      <c r="Q198" s="221">
        <v>0</v>
      </c>
      <c r="R198" s="221">
        <f>Q198*H198</f>
        <v>0</v>
      </c>
      <c r="S198" s="221">
        <v>0.00132</v>
      </c>
      <c r="T198" s="222">
        <f>S198*H198</f>
        <v>0.21043968000000002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3" t="s">
        <v>213</v>
      </c>
      <c r="AT198" s="223" t="s">
        <v>114</v>
      </c>
      <c r="AU198" s="223" t="s">
        <v>80</v>
      </c>
      <c r="AY198" s="16" t="s">
        <v>110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6" t="s">
        <v>78</v>
      </c>
      <c r="BK198" s="224">
        <f>ROUND(I198*H198,2)</f>
        <v>0</v>
      </c>
      <c r="BL198" s="16" t="s">
        <v>213</v>
      </c>
      <c r="BM198" s="223" t="s">
        <v>279</v>
      </c>
    </row>
    <row r="199" s="2" customFormat="1">
      <c r="A199" s="37"/>
      <c r="B199" s="38"/>
      <c r="C199" s="39"/>
      <c r="D199" s="225" t="s">
        <v>120</v>
      </c>
      <c r="E199" s="39"/>
      <c r="F199" s="226" t="s">
        <v>280</v>
      </c>
      <c r="G199" s="39"/>
      <c r="H199" s="39"/>
      <c r="I199" s="227"/>
      <c r="J199" s="39"/>
      <c r="K199" s="39"/>
      <c r="L199" s="43"/>
      <c r="M199" s="228"/>
      <c r="N199" s="229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120</v>
      </c>
      <c r="AU199" s="16" t="s">
        <v>80</v>
      </c>
    </row>
    <row r="200" s="13" customFormat="1">
      <c r="A200" s="13"/>
      <c r="B200" s="230"/>
      <c r="C200" s="231"/>
      <c r="D200" s="225" t="s">
        <v>122</v>
      </c>
      <c r="E200" s="232" t="s">
        <v>1</v>
      </c>
      <c r="F200" s="233" t="s">
        <v>281</v>
      </c>
      <c r="G200" s="231"/>
      <c r="H200" s="234">
        <v>159.42400000000001</v>
      </c>
      <c r="I200" s="235"/>
      <c r="J200" s="231"/>
      <c r="K200" s="231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122</v>
      </c>
      <c r="AU200" s="240" t="s">
        <v>80</v>
      </c>
      <c r="AV200" s="13" t="s">
        <v>80</v>
      </c>
      <c r="AW200" s="13" t="s">
        <v>30</v>
      </c>
      <c r="AX200" s="13" t="s">
        <v>78</v>
      </c>
      <c r="AY200" s="240" t="s">
        <v>110</v>
      </c>
    </row>
    <row r="201" s="2" customFormat="1" ht="16.5" customHeight="1">
      <c r="A201" s="37"/>
      <c r="B201" s="38"/>
      <c r="C201" s="241" t="s">
        <v>282</v>
      </c>
      <c r="D201" s="241" t="s">
        <v>283</v>
      </c>
      <c r="E201" s="242" t="s">
        <v>284</v>
      </c>
      <c r="F201" s="243" t="s">
        <v>285</v>
      </c>
      <c r="G201" s="244" t="s">
        <v>145</v>
      </c>
      <c r="H201" s="245">
        <v>131.36500000000001</v>
      </c>
      <c r="I201" s="246"/>
      <c r="J201" s="247">
        <f>ROUND(I201*H201,2)</f>
        <v>0</v>
      </c>
      <c r="K201" s="248"/>
      <c r="L201" s="249"/>
      <c r="M201" s="250" t="s">
        <v>1</v>
      </c>
      <c r="N201" s="251" t="s">
        <v>38</v>
      </c>
      <c r="O201" s="90"/>
      <c r="P201" s="221">
        <f>O201*H201</f>
        <v>0</v>
      </c>
      <c r="Q201" s="221">
        <v>0.0016999999999999999</v>
      </c>
      <c r="R201" s="221">
        <f>Q201*H201</f>
        <v>0.22332050000000001</v>
      </c>
      <c r="S201" s="221">
        <v>0</v>
      </c>
      <c r="T201" s="22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3" t="s">
        <v>286</v>
      </c>
      <c r="AT201" s="223" t="s">
        <v>283</v>
      </c>
      <c r="AU201" s="223" t="s">
        <v>80</v>
      </c>
      <c r="AY201" s="16" t="s">
        <v>110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6" t="s">
        <v>78</v>
      </c>
      <c r="BK201" s="224">
        <f>ROUND(I201*H201,2)</f>
        <v>0</v>
      </c>
      <c r="BL201" s="16" t="s">
        <v>213</v>
      </c>
      <c r="BM201" s="223" t="s">
        <v>287</v>
      </c>
    </row>
    <row r="202" s="2" customFormat="1">
      <c r="A202" s="37"/>
      <c r="B202" s="38"/>
      <c r="C202" s="39"/>
      <c r="D202" s="225" t="s">
        <v>120</v>
      </c>
      <c r="E202" s="39"/>
      <c r="F202" s="226" t="s">
        <v>285</v>
      </c>
      <c r="G202" s="39"/>
      <c r="H202" s="39"/>
      <c r="I202" s="227"/>
      <c r="J202" s="39"/>
      <c r="K202" s="39"/>
      <c r="L202" s="43"/>
      <c r="M202" s="228"/>
      <c r="N202" s="229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120</v>
      </c>
      <c r="AU202" s="16" t="s">
        <v>80</v>
      </c>
    </row>
    <row r="203" s="13" customFormat="1">
      <c r="A203" s="13"/>
      <c r="B203" s="230"/>
      <c r="C203" s="231"/>
      <c r="D203" s="225" t="s">
        <v>122</v>
      </c>
      <c r="E203" s="231"/>
      <c r="F203" s="233" t="s">
        <v>288</v>
      </c>
      <c r="G203" s="231"/>
      <c r="H203" s="234">
        <v>131.36500000000001</v>
      </c>
      <c r="I203" s="235"/>
      <c r="J203" s="231"/>
      <c r="K203" s="231"/>
      <c r="L203" s="236"/>
      <c r="M203" s="237"/>
      <c r="N203" s="238"/>
      <c r="O203" s="238"/>
      <c r="P203" s="238"/>
      <c r="Q203" s="238"/>
      <c r="R203" s="238"/>
      <c r="S203" s="238"/>
      <c r="T203" s="23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0" t="s">
        <v>122</v>
      </c>
      <c r="AU203" s="240" t="s">
        <v>80</v>
      </c>
      <c r="AV203" s="13" t="s">
        <v>80</v>
      </c>
      <c r="AW203" s="13" t="s">
        <v>4</v>
      </c>
      <c r="AX203" s="13" t="s">
        <v>78</v>
      </c>
      <c r="AY203" s="240" t="s">
        <v>110</v>
      </c>
    </row>
    <row r="204" s="2" customFormat="1" ht="24.15" customHeight="1">
      <c r="A204" s="37"/>
      <c r="B204" s="38"/>
      <c r="C204" s="211" t="s">
        <v>289</v>
      </c>
      <c r="D204" s="211" t="s">
        <v>114</v>
      </c>
      <c r="E204" s="212" t="s">
        <v>290</v>
      </c>
      <c r="F204" s="213" t="s">
        <v>291</v>
      </c>
      <c r="G204" s="214" t="s">
        <v>117</v>
      </c>
      <c r="H204" s="215">
        <v>159.42400000000001</v>
      </c>
      <c r="I204" s="216"/>
      <c r="J204" s="217">
        <f>ROUND(I204*H204,2)</f>
        <v>0</v>
      </c>
      <c r="K204" s="218"/>
      <c r="L204" s="43"/>
      <c r="M204" s="219" t="s">
        <v>1</v>
      </c>
      <c r="N204" s="220" t="s">
        <v>38</v>
      </c>
      <c r="O204" s="90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3" t="s">
        <v>213</v>
      </c>
      <c r="AT204" s="223" t="s">
        <v>114</v>
      </c>
      <c r="AU204" s="223" t="s">
        <v>80</v>
      </c>
      <c r="AY204" s="16" t="s">
        <v>110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6" t="s">
        <v>78</v>
      </c>
      <c r="BK204" s="224">
        <f>ROUND(I204*H204,2)</f>
        <v>0</v>
      </c>
      <c r="BL204" s="16" t="s">
        <v>213</v>
      </c>
      <c r="BM204" s="223" t="s">
        <v>292</v>
      </c>
    </row>
    <row r="205" s="2" customFormat="1">
      <c r="A205" s="37"/>
      <c r="B205" s="38"/>
      <c r="C205" s="39"/>
      <c r="D205" s="225" t="s">
        <v>120</v>
      </c>
      <c r="E205" s="39"/>
      <c r="F205" s="226" t="s">
        <v>293</v>
      </c>
      <c r="G205" s="39"/>
      <c r="H205" s="39"/>
      <c r="I205" s="227"/>
      <c r="J205" s="39"/>
      <c r="K205" s="39"/>
      <c r="L205" s="43"/>
      <c r="M205" s="228"/>
      <c r="N205" s="229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120</v>
      </c>
      <c r="AU205" s="16" t="s">
        <v>80</v>
      </c>
    </row>
    <row r="206" s="2" customFormat="1" ht="33" customHeight="1">
      <c r="A206" s="37"/>
      <c r="B206" s="38"/>
      <c r="C206" s="211" t="s">
        <v>294</v>
      </c>
      <c r="D206" s="211" t="s">
        <v>114</v>
      </c>
      <c r="E206" s="212" t="s">
        <v>295</v>
      </c>
      <c r="F206" s="213" t="s">
        <v>296</v>
      </c>
      <c r="G206" s="214" t="s">
        <v>210</v>
      </c>
      <c r="H206" s="215">
        <v>0.223</v>
      </c>
      <c r="I206" s="216"/>
      <c r="J206" s="217">
        <f>ROUND(I206*H206,2)</f>
        <v>0</v>
      </c>
      <c r="K206" s="218"/>
      <c r="L206" s="43"/>
      <c r="M206" s="219" t="s">
        <v>1</v>
      </c>
      <c r="N206" s="220" t="s">
        <v>38</v>
      </c>
      <c r="O206" s="90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3" t="s">
        <v>213</v>
      </c>
      <c r="AT206" s="223" t="s">
        <v>114</v>
      </c>
      <c r="AU206" s="223" t="s">
        <v>80</v>
      </c>
      <c r="AY206" s="16" t="s">
        <v>110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6" t="s">
        <v>78</v>
      </c>
      <c r="BK206" s="224">
        <f>ROUND(I206*H206,2)</f>
        <v>0</v>
      </c>
      <c r="BL206" s="16" t="s">
        <v>213</v>
      </c>
      <c r="BM206" s="223" t="s">
        <v>297</v>
      </c>
    </row>
    <row r="207" s="2" customFormat="1">
      <c r="A207" s="37"/>
      <c r="B207" s="38"/>
      <c r="C207" s="39"/>
      <c r="D207" s="225" t="s">
        <v>120</v>
      </c>
      <c r="E207" s="39"/>
      <c r="F207" s="226" t="s">
        <v>298</v>
      </c>
      <c r="G207" s="39"/>
      <c r="H207" s="39"/>
      <c r="I207" s="227"/>
      <c r="J207" s="39"/>
      <c r="K207" s="39"/>
      <c r="L207" s="43"/>
      <c r="M207" s="228"/>
      <c r="N207" s="229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120</v>
      </c>
      <c r="AU207" s="16" t="s">
        <v>80</v>
      </c>
    </row>
    <row r="208" s="12" customFormat="1" ht="22.8" customHeight="1">
      <c r="A208" s="12"/>
      <c r="B208" s="195"/>
      <c r="C208" s="196"/>
      <c r="D208" s="197" t="s">
        <v>72</v>
      </c>
      <c r="E208" s="209" t="s">
        <v>299</v>
      </c>
      <c r="F208" s="209" t="s">
        <v>300</v>
      </c>
      <c r="G208" s="196"/>
      <c r="H208" s="196"/>
      <c r="I208" s="199"/>
      <c r="J208" s="210">
        <f>BK208</f>
        <v>0</v>
      </c>
      <c r="K208" s="196"/>
      <c r="L208" s="201"/>
      <c r="M208" s="202"/>
      <c r="N208" s="203"/>
      <c r="O208" s="203"/>
      <c r="P208" s="204">
        <f>SUM(P209:P261)</f>
        <v>0</v>
      </c>
      <c r="Q208" s="203"/>
      <c r="R208" s="204">
        <f>SUM(R209:R261)</f>
        <v>0.36105300000000001</v>
      </c>
      <c r="S208" s="203"/>
      <c r="T208" s="205">
        <f>SUM(T209:T261)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6" t="s">
        <v>80</v>
      </c>
      <c r="AT208" s="207" t="s">
        <v>72</v>
      </c>
      <c r="AU208" s="207" t="s">
        <v>78</v>
      </c>
      <c r="AY208" s="206" t="s">
        <v>110</v>
      </c>
      <c r="BK208" s="208">
        <f>SUM(BK209:BK261)</f>
        <v>0</v>
      </c>
    </row>
    <row r="209" s="2" customFormat="1" ht="24.15" customHeight="1">
      <c r="A209" s="37"/>
      <c r="B209" s="38"/>
      <c r="C209" s="211" t="s">
        <v>301</v>
      </c>
      <c r="D209" s="211" t="s">
        <v>114</v>
      </c>
      <c r="E209" s="212" t="s">
        <v>302</v>
      </c>
      <c r="F209" s="213" t="s">
        <v>303</v>
      </c>
      <c r="G209" s="214" t="s">
        <v>117</v>
      </c>
      <c r="H209" s="215">
        <v>11.52</v>
      </c>
      <c r="I209" s="216"/>
      <c r="J209" s="217">
        <f>ROUND(I209*H209,2)</f>
        <v>0</v>
      </c>
      <c r="K209" s="218"/>
      <c r="L209" s="43"/>
      <c r="M209" s="219" t="s">
        <v>1</v>
      </c>
      <c r="N209" s="220" t="s">
        <v>38</v>
      </c>
      <c r="O209" s="90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3" t="s">
        <v>213</v>
      </c>
      <c r="AT209" s="223" t="s">
        <v>114</v>
      </c>
      <c r="AU209" s="223" t="s">
        <v>80</v>
      </c>
      <c r="AY209" s="16" t="s">
        <v>110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6" t="s">
        <v>78</v>
      </c>
      <c r="BK209" s="224">
        <f>ROUND(I209*H209,2)</f>
        <v>0</v>
      </c>
      <c r="BL209" s="16" t="s">
        <v>213</v>
      </c>
      <c r="BM209" s="223" t="s">
        <v>304</v>
      </c>
    </row>
    <row r="210" s="2" customFormat="1">
      <c r="A210" s="37"/>
      <c r="B210" s="38"/>
      <c r="C210" s="39"/>
      <c r="D210" s="225" t="s">
        <v>120</v>
      </c>
      <c r="E210" s="39"/>
      <c r="F210" s="226" t="s">
        <v>305</v>
      </c>
      <c r="G210" s="39"/>
      <c r="H210" s="39"/>
      <c r="I210" s="227"/>
      <c r="J210" s="39"/>
      <c r="K210" s="39"/>
      <c r="L210" s="43"/>
      <c r="M210" s="228"/>
      <c r="N210" s="229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120</v>
      </c>
      <c r="AU210" s="16" t="s">
        <v>80</v>
      </c>
    </row>
    <row r="211" s="13" customFormat="1">
      <c r="A211" s="13"/>
      <c r="B211" s="230"/>
      <c r="C211" s="231"/>
      <c r="D211" s="225" t="s">
        <v>122</v>
      </c>
      <c r="E211" s="232" t="s">
        <v>1</v>
      </c>
      <c r="F211" s="233" t="s">
        <v>306</v>
      </c>
      <c r="G211" s="231"/>
      <c r="H211" s="234">
        <v>7.2000000000000002</v>
      </c>
      <c r="I211" s="235"/>
      <c r="J211" s="231"/>
      <c r="K211" s="231"/>
      <c r="L211" s="236"/>
      <c r="M211" s="237"/>
      <c r="N211" s="238"/>
      <c r="O211" s="238"/>
      <c r="P211" s="238"/>
      <c r="Q211" s="238"/>
      <c r="R211" s="238"/>
      <c r="S211" s="238"/>
      <c r="T211" s="23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0" t="s">
        <v>122</v>
      </c>
      <c r="AU211" s="240" t="s">
        <v>80</v>
      </c>
      <c r="AV211" s="13" t="s">
        <v>80</v>
      </c>
      <c r="AW211" s="13" t="s">
        <v>30</v>
      </c>
      <c r="AX211" s="13" t="s">
        <v>73</v>
      </c>
      <c r="AY211" s="240" t="s">
        <v>110</v>
      </c>
    </row>
    <row r="212" s="13" customFormat="1">
      <c r="A212" s="13"/>
      <c r="B212" s="230"/>
      <c r="C212" s="231"/>
      <c r="D212" s="225" t="s">
        <v>122</v>
      </c>
      <c r="E212" s="232" t="s">
        <v>1</v>
      </c>
      <c r="F212" s="233" t="s">
        <v>307</v>
      </c>
      <c r="G212" s="231"/>
      <c r="H212" s="234">
        <v>4.3200000000000003</v>
      </c>
      <c r="I212" s="235"/>
      <c r="J212" s="231"/>
      <c r="K212" s="231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122</v>
      </c>
      <c r="AU212" s="240" t="s">
        <v>80</v>
      </c>
      <c r="AV212" s="13" t="s">
        <v>80</v>
      </c>
      <c r="AW212" s="13" t="s">
        <v>30</v>
      </c>
      <c r="AX212" s="13" t="s">
        <v>73</v>
      </c>
      <c r="AY212" s="240" t="s">
        <v>110</v>
      </c>
    </row>
    <row r="213" s="14" customFormat="1">
      <c r="A213" s="14"/>
      <c r="B213" s="252"/>
      <c r="C213" s="253"/>
      <c r="D213" s="225" t="s">
        <v>122</v>
      </c>
      <c r="E213" s="254" t="s">
        <v>1</v>
      </c>
      <c r="F213" s="255" t="s">
        <v>308</v>
      </c>
      <c r="G213" s="253"/>
      <c r="H213" s="256">
        <v>11.52</v>
      </c>
      <c r="I213" s="257"/>
      <c r="J213" s="253"/>
      <c r="K213" s="253"/>
      <c r="L213" s="258"/>
      <c r="M213" s="259"/>
      <c r="N213" s="260"/>
      <c r="O213" s="260"/>
      <c r="P213" s="260"/>
      <c r="Q213" s="260"/>
      <c r="R213" s="260"/>
      <c r="S213" s="260"/>
      <c r="T213" s="26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2" t="s">
        <v>122</v>
      </c>
      <c r="AU213" s="262" t="s">
        <v>80</v>
      </c>
      <c r="AV213" s="14" t="s">
        <v>118</v>
      </c>
      <c r="AW213" s="14" t="s">
        <v>30</v>
      </c>
      <c r="AX213" s="14" t="s">
        <v>78</v>
      </c>
      <c r="AY213" s="262" t="s">
        <v>110</v>
      </c>
    </row>
    <row r="214" s="2" customFormat="1" ht="16.5" customHeight="1">
      <c r="A214" s="37"/>
      <c r="B214" s="38"/>
      <c r="C214" s="241" t="s">
        <v>309</v>
      </c>
      <c r="D214" s="241" t="s">
        <v>283</v>
      </c>
      <c r="E214" s="242" t="s">
        <v>310</v>
      </c>
      <c r="F214" s="243" t="s">
        <v>311</v>
      </c>
      <c r="G214" s="244" t="s">
        <v>312</v>
      </c>
      <c r="H214" s="245">
        <v>1.175</v>
      </c>
      <c r="I214" s="246"/>
      <c r="J214" s="247">
        <f>ROUND(I214*H214,2)</f>
        <v>0</v>
      </c>
      <c r="K214" s="248"/>
      <c r="L214" s="249"/>
      <c r="M214" s="250" t="s">
        <v>1</v>
      </c>
      <c r="N214" s="251" t="s">
        <v>38</v>
      </c>
      <c r="O214" s="90"/>
      <c r="P214" s="221">
        <f>O214*H214</f>
        <v>0</v>
      </c>
      <c r="Q214" s="221">
        <v>0.001</v>
      </c>
      <c r="R214" s="221">
        <f>Q214*H214</f>
        <v>0.0011750000000000001</v>
      </c>
      <c r="S214" s="221">
        <v>0</v>
      </c>
      <c r="T214" s="22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3" t="s">
        <v>286</v>
      </c>
      <c r="AT214" s="223" t="s">
        <v>283</v>
      </c>
      <c r="AU214" s="223" t="s">
        <v>80</v>
      </c>
      <c r="AY214" s="16" t="s">
        <v>110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6" t="s">
        <v>78</v>
      </c>
      <c r="BK214" s="224">
        <f>ROUND(I214*H214,2)</f>
        <v>0</v>
      </c>
      <c r="BL214" s="16" t="s">
        <v>213</v>
      </c>
      <c r="BM214" s="223" t="s">
        <v>313</v>
      </c>
    </row>
    <row r="215" s="2" customFormat="1">
      <c r="A215" s="37"/>
      <c r="B215" s="38"/>
      <c r="C215" s="39"/>
      <c r="D215" s="225" t="s">
        <v>120</v>
      </c>
      <c r="E215" s="39"/>
      <c r="F215" s="226" t="s">
        <v>311</v>
      </c>
      <c r="G215" s="39"/>
      <c r="H215" s="39"/>
      <c r="I215" s="227"/>
      <c r="J215" s="39"/>
      <c r="K215" s="39"/>
      <c r="L215" s="43"/>
      <c r="M215" s="228"/>
      <c r="N215" s="229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120</v>
      </c>
      <c r="AU215" s="16" t="s">
        <v>80</v>
      </c>
    </row>
    <row r="216" s="13" customFormat="1">
      <c r="A216" s="13"/>
      <c r="B216" s="230"/>
      <c r="C216" s="231"/>
      <c r="D216" s="225" t="s">
        <v>122</v>
      </c>
      <c r="E216" s="231"/>
      <c r="F216" s="233" t="s">
        <v>314</v>
      </c>
      <c r="G216" s="231"/>
      <c r="H216" s="234">
        <v>1.175</v>
      </c>
      <c r="I216" s="235"/>
      <c r="J216" s="231"/>
      <c r="K216" s="231"/>
      <c r="L216" s="236"/>
      <c r="M216" s="237"/>
      <c r="N216" s="238"/>
      <c r="O216" s="238"/>
      <c r="P216" s="238"/>
      <c r="Q216" s="238"/>
      <c r="R216" s="238"/>
      <c r="S216" s="238"/>
      <c r="T216" s="23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0" t="s">
        <v>122</v>
      </c>
      <c r="AU216" s="240" t="s">
        <v>80</v>
      </c>
      <c r="AV216" s="13" t="s">
        <v>80</v>
      </c>
      <c r="AW216" s="13" t="s">
        <v>4</v>
      </c>
      <c r="AX216" s="13" t="s">
        <v>78</v>
      </c>
      <c r="AY216" s="240" t="s">
        <v>110</v>
      </c>
    </row>
    <row r="217" s="2" customFormat="1" ht="24.15" customHeight="1">
      <c r="A217" s="37"/>
      <c r="B217" s="38"/>
      <c r="C217" s="211" t="s">
        <v>315</v>
      </c>
      <c r="D217" s="211" t="s">
        <v>114</v>
      </c>
      <c r="E217" s="212" t="s">
        <v>316</v>
      </c>
      <c r="F217" s="213" t="s">
        <v>317</v>
      </c>
      <c r="G217" s="214" t="s">
        <v>117</v>
      </c>
      <c r="H217" s="215">
        <v>11.52</v>
      </c>
      <c r="I217" s="216"/>
      <c r="J217" s="217">
        <f>ROUND(I217*H217,2)</f>
        <v>0</v>
      </c>
      <c r="K217" s="218"/>
      <c r="L217" s="43"/>
      <c r="M217" s="219" t="s">
        <v>1</v>
      </c>
      <c r="N217" s="220" t="s">
        <v>38</v>
      </c>
      <c r="O217" s="90"/>
      <c r="P217" s="221">
        <f>O217*H217</f>
        <v>0</v>
      </c>
      <c r="Q217" s="221">
        <v>0</v>
      </c>
      <c r="R217" s="221">
        <f>Q217*H217</f>
        <v>0</v>
      </c>
      <c r="S217" s="221">
        <v>0</v>
      </c>
      <c r="T217" s="22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3" t="s">
        <v>213</v>
      </c>
      <c r="AT217" s="223" t="s">
        <v>114</v>
      </c>
      <c r="AU217" s="223" t="s">
        <v>80</v>
      </c>
      <c r="AY217" s="16" t="s">
        <v>110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6" t="s">
        <v>78</v>
      </c>
      <c r="BK217" s="224">
        <f>ROUND(I217*H217,2)</f>
        <v>0</v>
      </c>
      <c r="BL217" s="16" t="s">
        <v>213</v>
      </c>
      <c r="BM217" s="223" t="s">
        <v>318</v>
      </c>
    </row>
    <row r="218" s="2" customFormat="1">
      <c r="A218" s="37"/>
      <c r="B218" s="38"/>
      <c r="C218" s="39"/>
      <c r="D218" s="225" t="s">
        <v>120</v>
      </c>
      <c r="E218" s="39"/>
      <c r="F218" s="226" t="s">
        <v>319</v>
      </c>
      <c r="G218" s="39"/>
      <c r="H218" s="39"/>
      <c r="I218" s="227"/>
      <c r="J218" s="39"/>
      <c r="K218" s="39"/>
      <c r="L218" s="43"/>
      <c r="M218" s="228"/>
      <c r="N218" s="229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120</v>
      </c>
      <c r="AU218" s="16" t="s">
        <v>80</v>
      </c>
    </row>
    <row r="219" s="2" customFormat="1" ht="21.75" customHeight="1">
      <c r="A219" s="37"/>
      <c r="B219" s="38"/>
      <c r="C219" s="241" t="s">
        <v>320</v>
      </c>
      <c r="D219" s="241" t="s">
        <v>283</v>
      </c>
      <c r="E219" s="242" t="s">
        <v>321</v>
      </c>
      <c r="F219" s="243" t="s">
        <v>322</v>
      </c>
      <c r="G219" s="244" t="s">
        <v>312</v>
      </c>
      <c r="H219" s="245">
        <v>1.071</v>
      </c>
      <c r="I219" s="246"/>
      <c r="J219" s="247">
        <f>ROUND(I219*H219,2)</f>
        <v>0</v>
      </c>
      <c r="K219" s="248"/>
      <c r="L219" s="249"/>
      <c r="M219" s="250" t="s">
        <v>1</v>
      </c>
      <c r="N219" s="251" t="s">
        <v>38</v>
      </c>
      <c r="O219" s="90"/>
      <c r="P219" s="221">
        <f>O219*H219</f>
        <v>0</v>
      </c>
      <c r="Q219" s="221">
        <v>0.001</v>
      </c>
      <c r="R219" s="221">
        <f>Q219*H219</f>
        <v>0.0010709999999999999</v>
      </c>
      <c r="S219" s="221">
        <v>0</v>
      </c>
      <c r="T219" s="22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3" t="s">
        <v>286</v>
      </c>
      <c r="AT219" s="223" t="s">
        <v>283</v>
      </c>
      <c r="AU219" s="223" t="s">
        <v>80</v>
      </c>
      <c r="AY219" s="16" t="s">
        <v>110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6" t="s">
        <v>78</v>
      </c>
      <c r="BK219" s="224">
        <f>ROUND(I219*H219,2)</f>
        <v>0</v>
      </c>
      <c r="BL219" s="16" t="s">
        <v>213</v>
      </c>
      <c r="BM219" s="223" t="s">
        <v>323</v>
      </c>
    </row>
    <row r="220" s="2" customFormat="1">
      <c r="A220" s="37"/>
      <c r="B220" s="38"/>
      <c r="C220" s="39"/>
      <c r="D220" s="225" t="s">
        <v>120</v>
      </c>
      <c r="E220" s="39"/>
      <c r="F220" s="226" t="s">
        <v>322</v>
      </c>
      <c r="G220" s="39"/>
      <c r="H220" s="39"/>
      <c r="I220" s="227"/>
      <c r="J220" s="39"/>
      <c r="K220" s="39"/>
      <c r="L220" s="43"/>
      <c r="M220" s="228"/>
      <c r="N220" s="229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120</v>
      </c>
      <c r="AU220" s="16" t="s">
        <v>80</v>
      </c>
    </row>
    <row r="221" s="13" customFormat="1">
      <c r="A221" s="13"/>
      <c r="B221" s="230"/>
      <c r="C221" s="231"/>
      <c r="D221" s="225" t="s">
        <v>122</v>
      </c>
      <c r="E221" s="231"/>
      <c r="F221" s="233" t="s">
        <v>324</v>
      </c>
      <c r="G221" s="231"/>
      <c r="H221" s="234">
        <v>1.071</v>
      </c>
      <c r="I221" s="235"/>
      <c r="J221" s="231"/>
      <c r="K221" s="231"/>
      <c r="L221" s="236"/>
      <c r="M221" s="237"/>
      <c r="N221" s="238"/>
      <c r="O221" s="238"/>
      <c r="P221" s="238"/>
      <c r="Q221" s="238"/>
      <c r="R221" s="238"/>
      <c r="S221" s="238"/>
      <c r="T221" s="23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0" t="s">
        <v>122</v>
      </c>
      <c r="AU221" s="240" t="s">
        <v>80</v>
      </c>
      <c r="AV221" s="13" t="s">
        <v>80</v>
      </c>
      <c r="AW221" s="13" t="s">
        <v>4</v>
      </c>
      <c r="AX221" s="13" t="s">
        <v>78</v>
      </c>
      <c r="AY221" s="240" t="s">
        <v>110</v>
      </c>
    </row>
    <row r="222" s="2" customFormat="1" ht="21.75" customHeight="1">
      <c r="A222" s="37"/>
      <c r="B222" s="38"/>
      <c r="C222" s="241" t="s">
        <v>286</v>
      </c>
      <c r="D222" s="241" t="s">
        <v>283</v>
      </c>
      <c r="E222" s="242" t="s">
        <v>325</v>
      </c>
      <c r="F222" s="243" t="s">
        <v>326</v>
      </c>
      <c r="G222" s="244" t="s">
        <v>312</v>
      </c>
      <c r="H222" s="245">
        <v>1.071</v>
      </c>
      <c r="I222" s="246"/>
      <c r="J222" s="247">
        <f>ROUND(I222*H222,2)</f>
        <v>0</v>
      </c>
      <c r="K222" s="248"/>
      <c r="L222" s="249"/>
      <c r="M222" s="250" t="s">
        <v>1</v>
      </c>
      <c r="N222" s="251" t="s">
        <v>38</v>
      </c>
      <c r="O222" s="90"/>
      <c r="P222" s="221">
        <f>O222*H222</f>
        <v>0</v>
      </c>
      <c r="Q222" s="221">
        <v>0.001</v>
      </c>
      <c r="R222" s="221">
        <f>Q222*H222</f>
        <v>0.0010709999999999999</v>
      </c>
      <c r="S222" s="221">
        <v>0</v>
      </c>
      <c r="T222" s="22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3" t="s">
        <v>286</v>
      </c>
      <c r="AT222" s="223" t="s">
        <v>283</v>
      </c>
      <c r="AU222" s="223" t="s">
        <v>80</v>
      </c>
      <c r="AY222" s="16" t="s">
        <v>110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6" t="s">
        <v>78</v>
      </c>
      <c r="BK222" s="224">
        <f>ROUND(I222*H222,2)</f>
        <v>0</v>
      </c>
      <c r="BL222" s="16" t="s">
        <v>213</v>
      </c>
      <c r="BM222" s="223" t="s">
        <v>327</v>
      </c>
    </row>
    <row r="223" s="2" customFormat="1">
      <c r="A223" s="37"/>
      <c r="B223" s="38"/>
      <c r="C223" s="39"/>
      <c r="D223" s="225" t="s">
        <v>120</v>
      </c>
      <c r="E223" s="39"/>
      <c r="F223" s="226" t="s">
        <v>326</v>
      </c>
      <c r="G223" s="39"/>
      <c r="H223" s="39"/>
      <c r="I223" s="227"/>
      <c r="J223" s="39"/>
      <c r="K223" s="39"/>
      <c r="L223" s="43"/>
      <c r="M223" s="228"/>
      <c r="N223" s="229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120</v>
      </c>
      <c r="AU223" s="16" t="s">
        <v>80</v>
      </c>
    </row>
    <row r="224" s="13" customFormat="1">
      <c r="A224" s="13"/>
      <c r="B224" s="230"/>
      <c r="C224" s="231"/>
      <c r="D224" s="225" t="s">
        <v>122</v>
      </c>
      <c r="E224" s="231"/>
      <c r="F224" s="233" t="s">
        <v>324</v>
      </c>
      <c r="G224" s="231"/>
      <c r="H224" s="234">
        <v>1.071</v>
      </c>
      <c r="I224" s="235"/>
      <c r="J224" s="231"/>
      <c r="K224" s="231"/>
      <c r="L224" s="236"/>
      <c r="M224" s="237"/>
      <c r="N224" s="238"/>
      <c r="O224" s="238"/>
      <c r="P224" s="238"/>
      <c r="Q224" s="238"/>
      <c r="R224" s="238"/>
      <c r="S224" s="238"/>
      <c r="T224" s="23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0" t="s">
        <v>122</v>
      </c>
      <c r="AU224" s="240" t="s">
        <v>80</v>
      </c>
      <c r="AV224" s="13" t="s">
        <v>80</v>
      </c>
      <c r="AW224" s="13" t="s">
        <v>4</v>
      </c>
      <c r="AX224" s="13" t="s">
        <v>78</v>
      </c>
      <c r="AY224" s="240" t="s">
        <v>110</v>
      </c>
    </row>
    <row r="225" s="2" customFormat="1" ht="24.15" customHeight="1">
      <c r="A225" s="37"/>
      <c r="B225" s="38"/>
      <c r="C225" s="211" t="s">
        <v>328</v>
      </c>
      <c r="D225" s="211" t="s">
        <v>114</v>
      </c>
      <c r="E225" s="212" t="s">
        <v>329</v>
      </c>
      <c r="F225" s="213" t="s">
        <v>330</v>
      </c>
      <c r="G225" s="214" t="s">
        <v>117</v>
      </c>
      <c r="H225" s="215">
        <v>7.2000000000000002</v>
      </c>
      <c r="I225" s="216"/>
      <c r="J225" s="217">
        <f>ROUND(I225*H225,2)</f>
        <v>0</v>
      </c>
      <c r="K225" s="218"/>
      <c r="L225" s="43"/>
      <c r="M225" s="219" t="s">
        <v>1</v>
      </c>
      <c r="N225" s="220" t="s">
        <v>38</v>
      </c>
      <c r="O225" s="90"/>
      <c r="P225" s="221">
        <f>O225*H225</f>
        <v>0</v>
      </c>
      <c r="Q225" s="221">
        <v>0.00011</v>
      </c>
      <c r="R225" s="221">
        <f>Q225*H225</f>
        <v>0.00079200000000000006</v>
      </c>
      <c r="S225" s="221">
        <v>0</v>
      </c>
      <c r="T225" s="22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3" t="s">
        <v>213</v>
      </c>
      <c r="AT225" s="223" t="s">
        <v>114</v>
      </c>
      <c r="AU225" s="223" t="s">
        <v>80</v>
      </c>
      <c r="AY225" s="16" t="s">
        <v>110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6" t="s">
        <v>78</v>
      </c>
      <c r="BK225" s="224">
        <f>ROUND(I225*H225,2)</f>
        <v>0</v>
      </c>
      <c r="BL225" s="16" t="s">
        <v>213</v>
      </c>
      <c r="BM225" s="223" t="s">
        <v>331</v>
      </c>
    </row>
    <row r="226" s="2" customFormat="1">
      <c r="A226" s="37"/>
      <c r="B226" s="38"/>
      <c r="C226" s="39"/>
      <c r="D226" s="225" t="s">
        <v>120</v>
      </c>
      <c r="E226" s="39"/>
      <c r="F226" s="226" t="s">
        <v>332</v>
      </c>
      <c r="G226" s="39"/>
      <c r="H226" s="39"/>
      <c r="I226" s="227"/>
      <c r="J226" s="39"/>
      <c r="K226" s="39"/>
      <c r="L226" s="43"/>
      <c r="M226" s="228"/>
      <c r="N226" s="229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120</v>
      </c>
      <c r="AU226" s="16" t="s">
        <v>80</v>
      </c>
    </row>
    <row r="227" s="13" customFormat="1">
      <c r="A227" s="13"/>
      <c r="B227" s="230"/>
      <c r="C227" s="231"/>
      <c r="D227" s="225" t="s">
        <v>122</v>
      </c>
      <c r="E227" s="232" t="s">
        <v>1</v>
      </c>
      <c r="F227" s="233" t="s">
        <v>306</v>
      </c>
      <c r="G227" s="231"/>
      <c r="H227" s="234">
        <v>7.2000000000000002</v>
      </c>
      <c r="I227" s="235"/>
      <c r="J227" s="231"/>
      <c r="K227" s="231"/>
      <c r="L227" s="236"/>
      <c r="M227" s="237"/>
      <c r="N227" s="238"/>
      <c r="O227" s="238"/>
      <c r="P227" s="238"/>
      <c r="Q227" s="238"/>
      <c r="R227" s="238"/>
      <c r="S227" s="238"/>
      <c r="T227" s="23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0" t="s">
        <v>122</v>
      </c>
      <c r="AU227" s="240" t="s">
        <v>80</v>
      </c>
      <c r="AV227" s="13" t="s">
        <v>80</v>
      </c>
      <c r="AW227" s="13" t="s">
        <v>30</v>
      </c>
      <c r="AX227" s="13" t="s">
        <v>78</v>
      </c>
      <c r="AY227" s="240" t="s">
        <v>110</v>
      </c>
    </row>
    <row r="228" s="2" customFormat="1" ht="24.15" customHeight="1">
      <c r="A228" s="37"/>
      <c r="B228" s="38"/>
      <c r="C228" s="211" t="s">
        <v>333</v>
      </c>
      <c r="D228" s="211" t="s">
        <v>114</v>
      </c>
      <c r="E228" s="212" t="s">
        <v>334</v>
      </c>
      <c r="F228" s="213" t="s">
        <v>335</v>
      </c>
      <c r="G228" s="214" t="s">
        <v>117</v>
      </c>
      <c r="H228" s="215">
        <v>7.2000000000000002</v>
      </c>
      <c r="I228" s="216"/>
      <c r="J228" s="217">
        <f>ROUND(I228*H228,2)</f>
        <v>0</v>
      </c>
      <c r="K228" s="218"/>
      <c r="L228" s="43"/>
      <c r="M228" s="219" t="s">
        <v>1</v>
      </c>
      <c r="N228" s="220" t="s">
        <v>38</v>
      </c>
      <c r="O228" s="90"/>
      <c r="P228" s="221">
        <f>O228*H228</f>
        <v>0</v>
      </c>
      <c r="Q228" s="221">
        <v>2.0000000000000002E-05</v>
      </c>
      <c r="R228" s="221">
        <f>Q228*H228</f>
        <v>0.000144</v>
      </c>
      <c r="S228" s="221">
        <v>0</v>
      </c>
      <c r="T228" s="22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3" t="s">
        <v>213</v>
      </c>
      <c r="AT228" s="223" t="s">
        <v>114</v>
      </c>
      <c r="AU228" s="223" t="s">
        <v>80</v>
      </c>
      <c r="AY228" s="16" t="s">
        <v>110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6" t="s">
        <v>78</v>
      </c>
      <c r="BK228" s="224">
        <f>ROUND(I228*H228,2)</f>
        <v>0</v>
      </c>
      <c r="BL228" s="16" t="s">
        <v>213</v>
      </c>
      <c r="BM228" s="223" t="s">
        <v>336</v>
      </c>
    </row>
    <row r="229" s="2" customFormat="1">
      <c r="A229" s="37"/>
      <c r="B229" s="38"/>
      <c r="C229" s="39"/>
      <c r="D229" s="225" t="s">
        <v>120</v>
      </c>
      <c r="E229" s="39"/>
      <c r="F229" s="226" t="s">
        <v>335</v>
      </c>
      <c r="G229" s="39"/>
      <c r="H229" s="39"/>
      <c r="I229" s="227"/>
      <c r="J229" s="39"/>
      <c r="K229" s="39"/>
      <c r="L229" s="43"/>
      <c r="M229" s="228"/>
      <c r="N229" s="229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120</v>
      </c>
      <c r="AU229" s="16" t="s">
        <v>80</v>
      </c>
    </row>
    <row r="230" s="2" customFormat="1" ht="24.15" customHeight="1">
      <c r="A230" s="37"/>
      <c r="B230" s="38"/>
      <c r="C230" s="211" t="s">
        <v>337</v>
      </c>
      <c r="D230" s="211" t="s">
        <v>114</v>
      </c>
      <c r="E230" s="212" t="s">
        <v>338</v>
      </c>
      <c r="F230" s="213" t="s">
        <v>339</v>
      </c>
      <c r="G230" s="214" t="s">
        <v>117</v>
      </c>
      <c r="H230" s="215">
        <v>11.52</v>
      </c>
      <c r="I230" s="216"/>
      <c r="J230" s="217">
        <f>ROUND(I230*H230,2)</f>
        <v>0</v>
      </c>
      <c r="K230" s="218"/>
      <c r="L230" s="43"/>
      <c r="M230" s="219" t="s">
        <v>1</v>
      </c>
      <c r="N230" s="220" t="s">
        <v>38</v>
      </c>
      <c r="O230" s="90"/>
      <c r="P230" s="221">
        <f>O230*H230</f>
        <v>0</v>
      </c>
      <c r="Q230" s="221">
        <v>0</v>
      </c>
      <c r="R230" s="221">
        <f>Q230*H230</f>
        <v>0</v>
      </c>
      <c r="S230" s="221">
        <v>0</v>
      </c>
      <c r="T230" s="22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3" t="s">
        <v>213</v>
      </c>
      <c r="AT230" s="223" t="s">
        <v>114</v>
      </c>
      <c r="AU230" s="223" t="s">
        <v>80</v>
      </c>
      <c r="AY230" s="16" t="s">
        <v>110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6" t="s">
        <v>78</v>
      </c>
      <c r="BK230" s="224">
        <f>ROUND(I230*H230,2)</f>
        <v>0</v>
      </c>
      <c r="BL230" s="16" t="s">
        <v>213</v>
      </c>
      <c r="BM230" s="223" t="s">
        <v>340</v>
      </c>
    </row>
    <row r="231" s="2" customFormat="1">
      <c r="A231" s="37"/>
      <c r="B231" s="38"/>
      <c r="C231" s="39"/>
      <c r="D231" s="225" t="s">
        <v>120</v>
      </c>
      <c r="E231" s="39"/>
      <c r="F231" s="226" t="s">
        <v>341</v>
      </c>
      <c r="G231" s="39"/>
      <c r="H231" s="39"/>
      <c r="I231" s="227"/>
      <c r="J231" s="39"/>
      <c r="K231" s="39"/>
      <c r="L231" s="43"/>
      <c r="M231" s="228"/>
      <c r="N231" s="229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120</v>
      </c>
      <c r="AU231" s="16" t="s">
        <v>80</v>
      </c>
    </row>
    <row r="232" s="2" customFormat="1" ht="21.75" customHeight="1">
      <c r="A232" s="37"/>
      <c r="B232" s="38"/>
      <c r="C232" s="241" t="s">
        <v>342</v>
      </c>
      <c r="D232" s="241" t="s">
        <v>283</v>
      </c>
      <c r="E232" s="242" t="s">
        <v>343</v>
      </c>
      <c r="F232" s="243" t="s">
        <v>344</v>
      </c>
      <c r="G232" s="244" t="s">
        <v>312</v>
      </c>
      <c r="H232" s="245">
        <v>1.728</v>
      </c>
      <c r="I232" s="246"/>
      <c r="J232" s="247">
        <f>ROUND(I232*H232,2)</f>
        <v>0</v>
      </c>
      <c r="K232" s="248"/>
      <c r="L232" s="249"/>
      <c r="M232" s="250" t="s">
        <v>1</v>
      </c>
      <c r="N232" s="251" t="s">
        <v>38</v>
      </c>
      <c r="O232" s="90"/>
      <c r="P232" s="221">
        <f>O232*H232</f>
        <v>0</v>
      </c>
      <c r="Q232" s="221">
        <v>0.001</v>
      </c>
      <c r="R232" s="221">
        <f>Q232*H232</f>
        <v>0.0017279999999999999</v>
      </c>
      <c r="S232" s="221">
        <v>0</v>
      </c>
      <c r="T232" s="222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3" t="s">
        <v>286</v>
      </c>
      <c r="AT232" s="223" t="s">
        <v>283</v>
      </c>
      <c r="AU232" s="223" t="s">
        <v>80</v>
      </c>
      <c r="AY232" s="16" t="s">
        <v>110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6" t="s">
        <v>78</v>
      </c>
      <c r="BK232" s="224">
        <f>ROUND(I232*H232,2)</f>
        <v>0</v>
      </c>
      <c r="BL232" s="16" t="s">
        <v>213</v>
      </c>
      <c r="BM232" s="223" t="s">
        <v>345</v>
      </c>
    </row>
    <row r="233" s="2" customFormat="1">
      <c r="A233" s="37"/>
      <c r="B233" s="38"/>
      <c r="C233" s="39"/>
      <c r="D233" s="225" t="s">
        <v>120</v>
      </c>
      <c r="E233" s="39"/>
      <c r="F233" s="226" t="s">
        <v>344</v>
      </c>
      <c r="G233" s="39"/>
      <c r="H233" s="39"/>
      <c r="I233" s="227"/>
      <c r="J233" s="39"/>
      <c r="K233" s="39"/>
      <c r="L233" s="43"/>
      <c r="M233" s="228"/>
      <c r="N233" s="229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120</v>
      </c>
      <c r="AU233" s="16" t="s">
        <v>80</v>
      </c>
    </row>
    <row r="234" s="13" customFormat="1">
      <c r="A234" s="13"/>
      <c r="B234" s="230"/>
      <c r="C234" s="231"/>
      <c r="D234" s="225" t="s">
        <v>122</v>
      </c>
      <c r="E234" s="231"/>
      <c r="F234" s="233" t="s">
        <v>346</v>
      </c>
      <c r="G234" s="231"/>
      <c r="H234" s="234">
        <v>1.728</v>
      </c>
      <c r="I234" s="235"/>
      <c r="J234" s="231"/>
      <c r="K234" s="231"/>
      <c r="L234" s="236"/>
      <c r="M234" s="237"/>
      <c r="N234" s="238"/>
      <c r="O234" s="238"/>
      <c r="P234" s="238"/>
      <c r="Q234" s="238"/>
      <c r="R234" s="238"/>
      <c r="S234" s="238"/>
      <c r="T234" s="23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0" t="s">
        <v>122</v>
      </c>
      <c r="AU234" s="240" t="s">
        <v>80</v>
      </c>
      <c r="AV234" s="13" t="s">
        <v>80</v>
      </c>
      <c r="AW234" s="13" t="s">
        <v>4</v>
      </c>
      <c r="AX234" s="13" t="s">
        <v>78</v>
      </c>
      <c r="AY234" s="240" t="s">
        <v>110</v>
      </c>
    </row>
    <row r="235" s="2" customFormat="1" ht="21.75" customHeight="1">
      <c r="A235" s="37"/>
      <c r="B235" s="38"/>
      <c r="C235" s="211" t="s">
        <v>347</v>
      </c>
      <c r="D235" s="211" t="s">
        <v>114</v>
      </c>
      <c r="E235" s="212" t="s">
        <v>348</v>
      </c>
      <c r="F235" s="213" t="s">
        <v>349</v>
      </c>
      <c r="G235" s="214" t="s">
        <v>117</v>
      </c>
      <c r="H235" s="215">
        <v>4.3200000000000003</v>
      </c>
      <c r="I235" s="216"/>
      <c r="J235" s="217">
        <f>ROUND(I235*H235,2)</f>
        <v>0</v>
      </c>
      <c r="K235" s="218"/>
      <c r="L235" s="43"/>
      <c r="M235" s="219" t="s">
        <v>1</v>
      </c>
      <c r="N235" s="220" t="s">
        <v>38</v>
      </c>
      <c r="O235" s="90"/>
      <c r="P235" s="221">
        <f>O235*H235</f>
        <v>0</v>
      </c>
      <c r="Q235" s="221">
        <v>0</v>
      </c>
      <c r="R235" s="221">
        <f>Q235*H235</f>
        <v>0</v>
      </c>
      <c r="S235" s="221">
        <v>0</v>
      </c>
      <c r="T235" s="222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3" t="s">
        <v>213</v>
      </c>
      <c r="AT235" s="223" t="s">
        <v>114</v>
      </c>
      <c r="AU235" s="223" t="s">
        <v>80</v>
      </c>
      <c r="AY235" s="16" t="s">
        <v>110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6" t="s">
        <v>78</v>
      </c>
      <c r="BK235" s="224">
        <f>ROUND(I235*H235,2)</f>
        <v>0</v>
      </c>
      <c r="BL235" s="16" t="s">
        <v>213</v>
      </c>
      <c r="BM235" s="223" t="s">
        <v>350</v>
      </c>
    </row>
    <row r="236" s="2" customFormat="1">
      <c r="A236" s="37"/>
      <c r="B236" s="38"/>
      <c r="C236" s="39"/>
      <c r="D236" s="225" t="s">
        <v>120</v>
      </c>
      <c r="E236" s="39"/>
      <c r="F236" s="226" t="s">
        <v>351</v>
      </c>
      <c r="G236" s="39"/>
      <c r="H236" s="39"/>
      <c r="I236" s="227"/>
      <c r="J236" s="39"/>
      <c r="K236" s="39"/>
      <c r="L236" s="43"/>
      <c r="M236" s="228"/>
      <c r="N236" s="229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120</v>
      </c>
      <c r="AU236" s="16" t="s">
        <v>80</v>
      </c>
    </row>
    <row r="237" s="2" customFormat="1" ht="24.15" customHeight="1">
      <c r="A237" s="37"/>
      <c r="B237" s="38"/>
      <c r="C237" s="211" t="s">
        <v>352</v>
      </c>
      <c r="D237" s="211" t="s">
        <v>114</v>
      </c>
      <c r="E237" s="212" t="s">
        <v>353</v>
      </c>
      <c r="F237" s="213" t="s">
        <v>354</v>
      </c>
      <c r="G237" s="214" t="s">
        <v>117</v>
      </c>
      <c r="H237" s="215">
        <v>4.3200000000000003</v>
      </c>
      <c r="I237" s="216"/>
      <c r="J237" s="217">
        <f>ROUND(I237*H237,2)</f>
        <v>0</v>
      </c>
      <c r="K237" s="218"/>
      <c r="L237" s="43"/>
      <c r="M237" s="219" t="s">
        <v>1</v>
      </c>
      <c r="N237" s="220" t="s">
        <v>38</v>
      </c>
      <c r="O237" s="90"/>
      <c r="P237" s="221">
        <f>O237*H237</f>
        <v>0</v>
      </c>
      <c r="Q237" s="221">
        <v>0.00011</v>
      </c>
      <c r="R237" s="221">
        <f>Q237*H237</f>
        <v>0.00047520000000000006</v>
      </c>
      <c r="S237" s="221">
        <v>0</v>
      </c>
      <c r="T237" s="22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3" t="s">
        <v>213</v>
      </c>
      <c r="AT237" s="223" t="s">
        <v>114</v>
      </c>
      <c r="AU237" s="223" t="s">
        <v>80</v>
      </c>
      <c r="AY237" s="16" t="s">
        <v>110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6" t="s">
        <v>78</v>
      </c>
      <c r="BK237" s="224">
        <f>ROUND(I237*H237,2)</f>
        <v>0</v>
      </c>
      <c r="BL237" s="16" t="s">
        <v>213</v>
      </c>
      <c r="BM237" s="223" t="s">
        <v>355</v>
      </c>
    </row>
    <row r="238" s="2" customFormat="1">
      <c r="A238" s="37"/>
      <c r="B238" s="38"/>
      <c r="C238" s="39"/>
      <c r="D238" s="225" t="s">
        <v>120</v>
      </c>
      <c r="E238" s="39"/>
      <c r="F238" s="226" t="s">
        <v>356</v>
      </c>
      <c r="G238" s="39"/>
      <c r="H238" s="39"/>
      <c r="I238" s="227"/>
      <c r="J238" s="39"/>
      <c r="K238" s="39"/>
      <c r="L238" s="43"/>
      <c r="M238" s="228"/>
      <c r="N238" s="229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120</v>
      </c>
      <c r="AU238" s="16" t="s">
        <v>80</v>
      </c>
    </row>
    <row r="239" s="13" customFormat="1">
      <c r="A239" s="13"/>
      <c r="B239" s="230"/>
      <c r="C239" s="231"/>
      <c r="D239" s="225" t="s">
        <v>122</v>
      </c>
      <c r="E239" s="232" t="s">
        <v>1</v>
      </c>
      <c r="F239" s="233" t="s">
        <v>307</v>
      </c>
      <c r="G239" s="231"/>
      <c r="H239" s="234">
        <v>4.3200000000000003</v>
      </c>
      <c r="I239" s="235"/>
      <c r="J239" s="231"/>
      <c r="K239" s="231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122</v>
      </c>
      <c r="AU239" s="240" t="s">
        <v>80</v>
      </c>
      <c r="AV239" s="13" t="s">
        <v>80</v>
      </c>
      <c r="AW239" s="13" t="s">
        <v>30</v>
      </c>
      <c r="AX239" s="13" t="s">
        <v>78</v>
      </c>
      <c r="AY239" s="240" t="s">
        <v>110</v>
      </c>
    </row>
    <row r="240" s="2" customFormat="1" ht="24.15" customHeight="1">
      <c r="A240" s="37"/>
      <c r="B240" s="38"/>
      <c r="C240" s="211" t="s">
        <v>357</v>
      </c>
      <c r="D240" s="211" t="s">
        <v>114</v>
      </c>
      <c r="E240" s="212" t="s">
        <v>358</v>
      </c>
      <c r="F240" s="213" t="s">
        <v>359</v>
      </c>
      <c r="G240" s="214" t="s">
        <v>145</v>
      </c>
      <c r="H240" s="215">
        <v>100</v>
      </c>
      <c r="I240" s="216"/>
      <c r="J240" s="217">
        <f>ROUND(I240*H240,2)</f>
        <v>0</v>
      </c>
      <c r="K240" s="218"/>
      <c r="L240" s="43"/>
      <c r="M240" s="219" t="s">
        <v>1</v>
      </c>
      <c r="N240" s="220" t="s">
        <v>38</v>
      </c>
      <c r="O240" s="90"/>
      <c r="P240" s="221">
        <f>O240*H240</f>
        <v>0</v>
      </c>
      <c r="Q240" s="221">
        <v>0</v>
      </c>
      <c r="R240" s="221">
        <f>Q240*H240</f>
        <v>0</v>
      </c>
      <c r="S240" s="221">
        <v>0</v>
      </c>
      <c r="T240" s="222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3" t="s">
        <v>213</v>
      </c>
      <c r="AT240" s="223" t="s">
        <v>114</v>
      </c>
      <c r="AU240" s="223" t="s">
        <v>80</v>
      </c>
      <c r="AY240" s="16" t="s">
        <v>110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6" t="s">
        <v>78</v>
      </c>
      <c r="BK240" s="224">
        <f>ROUND(I240*H240,2)</f>
        <v>0</v>
      </c>
      <c r="BL240" s="16" t="s">
        <v>213</v>
      </c>
      <c r="BM240" s="223" t="s">
        <v>360</v>
      </c>
    </row>
    <row r="241" s="2" customFormat="1">
      <c r="A241" s="37"/>
      <c r="B241" s="38"/>
      <c r="C241" s="39"/>
      <c r="D241" s="225" t="s">
        <v>120</v>
      </c>
      <c r="E241" s="39"/>
      <c r="F241" s="226" t="s">
        <v>361</v>
      </c>
      <c r="G241" s="39"/>
      <c r="H241" s="39"/>
      <c r="I241" s="227"/>
      <c r="J241" s="39"/>
      <c r="K241" s="39"/>
      <c r="L241" s="43"/>
      <c r="M241" s="228"/>
      <c r="N241" s="229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120</v>
      </c>
      <c r="AU241" s="16" t="s">
        <v>80</v>
      </c>
    </row>
    <row r="242" s="2" customFormat="1" ht="16.5" customHeight="1">
      <c r="A242" s="37"/>
      <c r="B242" s="38"/>
      <c r="C242" s="241" t="s">
        <v>362</v>
      </c>
      <c r="D242" s="241" t="s">
        <v>283</v>
      </c>
      <c r="E242" s="242" t="s">
        <v>363</v>
      </c>
      <c r="F242" s="243" t="s">
        <v>364</v>
      </c>
      <c r="G242" s="244" t="s">
        <v>312</v>
      </c>
      <c r="H242" s="245">
        <v>112</v>
      </c>
      <c r="I242" s="246"/>
      <c r="J242" s="247">
        <f>ROUND(I242*H242,2)</f>
        <v>0</v>
      </c>
      <c r="K242" s="248"/>
      <c r="L242" s="249"/>
      <c r="M242" s="250" t="s">
        <v>1</v>
      </c>
      <c r="N242" s="251" t="s">
        <v>38</v>
      </c>
      <c r="O242" s="90"/>
      <c r="P242" s="221">
        <f>O242*H242</f>
        <v>0</v>
      </c>
      <c r="Q242" s="221">
        <v>0.001</v>
      </c>
      <c r="R242" s="221">
        <f>Q242*H242</f>
        <v>0.112</v>
      </c>
      <c r="S242" s="221">
        <v>0</v>
      </c>
      <c r="T242" s="222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3" t="s">
        <v>286</v>
      </c>
      <c r="AT242" s="223" t="s">
        <v>283</v>
      </c>
      <c r="AU242" s="223" t="s">
        <v>80</v>
      </c>
      <c r="AY242" s="16" t="s">
        <v>110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6" t="s">
        <v>78</v>
      </c>
      <c r="BK242" s="224">
        <f>ROUND(I242*H242,2)</f>
        <v>0</v>
      </c>
      <c r="BL242" s="16" t="s">
        <v>213</v>
      </c>
      <c r="BM242" s="223" t="s">
        <v>365</v>
      </c>
    </row>
    <row r="243" s="2" customFormat="1">
      <c r="A243" s="37"/>
      <c r="B243" s="38"/>
      <c r="C243" s="39"/>
      <c r="D243" s="225" t="s">
        <v>120</v>
      </c>
      <c r="E243" s="39"/>
      <c r="F243" s="226" t="s">
        <v>364</v>
      </c>
      <c r="G243" s="39"/>
      <c r="H243" s="39"/>
      <c r="I243" s="227"/>
      <c r="J243" s="39"/>
      <c r="K243" s="39"/>
      <c r="L243" s="43"/>
      <c r="M243" s="228"/>
      <c r="N243" s="229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120</v>
      </c>
      <c r="AU243" s="16" t="s">
        <v>80</v>
      </c>
    </row>
    <row r="244" s="13" customFormat="1">
      <c r="A244" s="13"/>
      <c r="B244" s="230"/>
      <c r="C244" s="231"/>
      <c r="D244" s="225" t="s">
        <v>122</v>
      </c>
      <c r="E244" s="231"/>
      <c r="F244" s="233" t="s">
        <v>366</v>
      </c>
      <c r="G244" s="231"/>
      <c r="H244" s="234">
        <v>112</v>
      </c>
      <c r="I244" s="235"/>
      <c r="J244" s="231"/>
      <c r="K244" s="231"/>
      <c r="L244" s="236"/>
      <c r="M244" s="237"/>
      <c r="N244" s="238"/>
      <c r="O244" s="238"/>
      <c r="P244" s="238"/>
      <c r="Q244" s="238"/>
      <c r="R244" s="238"/>
      <c r="S244" s="238"/>
      <c r="T244" s="23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0" t="s">
        <v>122</v>
      </c>
      <c r="AU244" s="240" t="s">
        <v>80</v>
      </c>
      <c r="AV244" s="13" t="s">
        <v>80</v>
      </c>
      <c r="AW244" s="13" t="s">
        <v>4</v>
      </c>
      <c r="AX244" s="13" t="s">
        <v>78</v>
      </c>
      <c r="AY244" s="240" t="s">
        <v>110</v>
      </c>
    </row>
    <row r="245" s="2" customFormat="1" ht="37.8" customHeight="1">
      <c r="A245" s="37"/>
      <c r="B245" s="38"/>
      <c r="C245" s="211" t="s">
        <v>367</v>
      </c>
      <c r="D245" s="211" t="s">
        <v>114</v>
      </c>
      <c r="E245" s="212" t="s">
        <v>368</v>
      </c>
      <c r="F245" s="213" t="s">
        <v>369</v>
      </c>
      <c r="G245" s="214" t="s">
        <v>117</v>
      </c>
      <c r="H245" s="215">
        <v>309.59500000000003</v>
      </c>
      <c r="I245" s="216"/>
      <c r="J245" s="217">
        <f>ROUND(I245*H245,2)</f>
        <v>0</v>
      </c>
      <c r="K245" s="218"/>
      <c r="L245" s="43"/>
      <c r="M245" s="219" t="s">
        <v>1</v>
      </c>
      <c r="N245" s="220" t="s">
        <v>38</v>
      </c>
      <c r="O245" s="90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3" t="s">
        <v>213</v>
      </c>
      <c r="AT245" s="223" t="s">
        <v>114</v>
      </c>
      <c r="AU245" s="223" t="s">
        <v>80</v>
      </c>
      <c r="AY245" s="16" t="s">
        <v>110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6" t="s">
        <v>78</v>
      </c>
      <c r="BK245" s="224">
        <f>ROUND(I245*H245,2)</f>
        <v>0</v>
      </c>
      <c r="BL245" s="16" t="s">
        <v>213</v>
      </c>
      <c r="BM245" s="223" t="s">
        <v>370</v>
      </c>
    </row>
    <row r="246" s="2" customFormat="1">
      <c r="A246" s="37"/>
      <c r="B246" s="38"/>
      <c r="C246" s="39"/>
      <c r="D246" s="225" t="s">
        <v>120</v>
      </c>
      <c r="E246" s="39"/>
      <c r="F246" s="226" t="s">
        <v>371</v>
      </c>
      <c r="G246" s="39"/>
      <c r="H246" s="39"/>
      <c r="I246" s="227"/>
      <c r="J246" s="39"/>
      <c r="K246" s="39"/>
      <c r="L246" s="43"/>
      <c r="M246" s="228"/>
      <c r="N246" s="229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120</v>
      </c>
      <c r="AU246" s="16" t="s">
        <v>80</v>
      </c>
    </row>
    <row r="247" s="13" customFormat="1">
      <c r="A247" s="13"/>
      <c r="B247" s="230"/>
      <c r="C247" s="231"/>
      <c r="D247" s="225" t="s">
        <v>122</v>
      </c>
      <c r="E247" s="232" t="s">
        <v>1</v>
      </c>
      <c r="F247" s="233" t="s">
        <v>135</v>
      </c>
      <c r="G247" s="231"/>
      <c r="H247" s="234">
        <v>309.59500000000003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122</v>
      </c>
      <c r="AU247" s="240" t="s">
        <v>80</v>
      </c>
      <c r="AV247" s="13" t="s">
        <v>80</v>
      </c>
      <c r="AW247" s="13" t="s">
        <v>30</v>
      </c>
      <c r="AX247" s="13" t="s">
        <v>78</v>
      </c>
      <c r="AY247" s="240" t="s">
        <v>110</v>
      </c>
    </row>
    <row r="248" s="2" customFormat="1" ht="24.15" customHeight="1">
      <c r="A248" s="37"/>
      <c r="B248" s="38"/>
      <c r="C248" s="241" t="s">
        <v>372</v>
      </c>
      <c r="D248" s="241" t="s">
        <v>283</v>
      </c>
      <c r="E248" s="242" t="s">
        <v>373</v>
      </c>
      <c r="F248" s="243" t="s">
        <v>374</v>
      </c>
      <c r="G248" s="244" t="s">
        <v>312</v>
      </c>
      <c r="H248" s="245">
        <v>30.960000000000001</v>
      </c>
      <c r="I248" s="246"/>
      <c r="J248" s="247">
        <f>ROUND(I248*H248,2)</f>
        <v>0</v>
      </c>
      <c r="K248" s="248"/>
      <c r="L248" s="249"/>
      <c r="M248" s="250" t="s">
        <v>1</v>
      </c>
      <c r="N248" s="251" t="s">
        <v>38</v>
      </c>
      <c r="O248" s="90"/>
      <c r="P248" s="221">
        <f>O248*H248</f>
        <v>0</v>
      </c>
      <c r="Q248" s="221">
        <v>0.001</v>
      </c>
      <c r="R248" s="221">
        <f>Q248*H248</f>
        <v>0.030960000000000001</v>
      </c>
      <c r="S248" s="221">
        <v>0</v>
      </c>
      <c r="T248" s="222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3" t="s">
        <v>286</v>
      </c>
      <c r="AT248" s="223" t="s">
        <v>283</v>
      </c>
      <c r="AU248" s="223" t="s">
        <v>80</v>
      </c>
      <c r="AY248" s="16" t="s">
        <v>110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6" t="s">
        <v>78</v>
      </c>
      <c r="BK248" s="224">
        <f>ROUND(I248*H248,2)</f>
        <v>0</v>
      </c>
      <c r="BL248" s="16" t="s">
        <v>213</v>
      </c>
      <c r="BM248" s="223" t="s">
        <v>375</v>
      </c>
    </row>
    <row r="249" s="2" customFormat="1">
      <c r="A249" s="37"/>
      <c r="B249" s="38"/>
      <c r="C249" s="39"/>
      <c r="D249" s="225" t="s">
        <v>120</v>
      </c>
      <c r="E249" s="39"/>
      <c r="F249" s="226" t="s">
        <v>374</v>
      </c>
      <c r="G249" s="39"/>
      <c r="H249" s="39"/>
      <c r="I249" s="227"/>
      <c r="J249" s="39"/>
      <c r="K249" s="39"/>
      <c r="L249" s="43"/>
      <c r="M249" s="228"/>
      <c r="N249" s="229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120</v>
      </c>
      <c r="AU249" s="16" t="s">
        <v>80</v>
      </c>
    </row>
    <row r="250" s="13" customFormat="1">
      <c r="A250" s="13"/>
      <c r="B250" s="230"/>
      <c r="C250" s="231"/>
      <c r="D250" s="225" t="s">
        <v>122</v>
      </c>
      <c r="E250" s="231"/>
      <c r="F250" s="233" t="s">
        <v>376</v>
      </c>
      <c r="G250" s="231"/>
      <c r="H250" s="234">
        <v>30.960000000000001</v>
      </c>
      <c r="I250" s="235"/>
      <c r="J250" s="231"/>
      <c r="K250" s="231"/>
      <c r="L250" s="236"/>
      <c r="M250" s="237"/>
      <c r="N250" s="238"/>
      <c r="O250" s="238"/>
      <c r="P250" s="238"/>
      <c r="Q250" s="238"/>
      <c r="R250" s="238"/>
      <c r="S250" s="238"/>
      <c r="T250" s="23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0" t="s">
        <v>122</v>
      </c>
      <c r="AU250" s="240" t="s">
        <v>80</v>
      </c>
      <c r="AV250" s="13" t="s">
        <v>80</v>
      </c>
      <c r="AW250" s="13" t="s">
        <v>4</v>
      </c>
      <c r="AX250" s="13" t="s">
        <v>78</v>
      </c>
      <c r="AY250" s="240" t="s">
        <v>110</v>
      </c>
    </row>
    <row r="251" s="2" customFormat="1" ht="16.5" customHeight="1">
      <c r="A251" s="37"/>
      <c r="B251" s="38"/>
      <c r="C251" s="211" t="s">
        <v>377</v>
      </c>
      <c r="D251" s="211" t="s">
        <v>114</v>
      </c>
      <c r="E251" s="212" t="s">
        <v>378</v>
      </c>
      <c r="F251" s="213" t="s">
        <v>379</v>
      </c>
      <c r="G251" s="214" t="s">
        <v>117</v>
      </c>
      <c r="H251" s="215">
        <v>309.59500000000003</v>
      </c>
      <c r="I251" s="216"/>
      <c r="J251" s="217">
        <f>ROUND(I251*H251,2)</f>
        <v>0</v>
      </c>
      <c r="K251" s="218"/>
      <c r="L251" s="43"/>
      <c r="M251" s="219" t="s">
        <v>1</v>
      </c>
      <c r="N251" s="220" t="s">
        <v>38</v>
      </c>
      <c r="O251" s="90"/>
      <c r="P251" s="221">
        <f>O251*H251</f>
        <v>0</v>
      </c>
      <c r="Q251" s="221">
        <v>0</v>
      </c>
      <c r="R251" s="221">
        <f>Q251*H251</f>
        <v>0</v>
      </c>
      <c r="S251" s="221">
        <v>0</v>
      </c>
      <c r="T251" s="222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3" t="s">
        <v>213</v>
      </c>
      <c r="AT251" s="223" t="s">
        <v>114</v>
      </c>
      <c r="AU251" s="223" t="s">
        <v>80</v>
      </c>
      <c r="AY251" s="16" t="s">
        <v>110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6" t="s">
        <v>78</v>
      </c>
      <c r="BK251" s="224">
        <f>ROUND(I251*H251,2)</f>
        <v>0</v>
      </c>
      <c r="BL251" s="16" t="s">
        <v>213</v>
      </c>
      <c r="BM251" s="223" t="s">
        <v>380</v>
      </c>
    </row>
    <row r="252" s="2" customFormat="1">
      <c r="A252" s="37"/>
      <c r="B252" s="38"/>
      <c r="C252" s="39"/>
      <c r="D252" s="225" t="s">
        <v>120</v>
      </c>
      <c r="E252" s="39"/>
      <c r="F252" s="226" t="s">
        <v>379</v>
      </c>
      <c r="G252" s="39"/>
      <c r="H252" s="39"/>
      <c r="I252" s="227"/>
      <c r="J252" s="39"/>
      <c r="K252" s="39"/>
      <c r="L252" s="43"/>
      <c r="M252" s="228"/>
      <c r="N252" s="229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120</v>
      </c>
      <c r="AU252" s="16" t="s">
        <v>80</v>
      </c>
    </row>
    <row r="253" s="2" customFormat="1" ht="37.8" customHeight="1">
      <c r="A253" s="37"/>
      <c r="B253" s="38"/>
      <c r="C253" s="211" t="s">
        <v>381</v>
      </c>
      <c r="D253" s="211" t="s">
        <v>114</v>
      </c>
      <c r="E253" s="212" t="s">
        <v>382</v>
      </c>
      <c r="F253" s="213" t="s">
        <v>383</v>
      </c>
      <c r="G253" s="214" t="s">
        <v>117</v>
      </c>
      <c r="H253" s="215">
        <v>309.59500000000003</v>
      </c>
      <c r="I253" s="216"/>
      <c r="J253" s="217">
        <f>ROUND(I253*H253,2)</f>
        <v>0</v>
      </c>
      <c r="K253" s="218"/>
      <c r="L253" s="43"/>
      <c r="M253" s="219" t="s">
        <v>1</v>
      </c>
      <c r="N253" s="220" t="s">
        <v>38</v>
      </c>
      <c r="O253" s="90"/>
      <c r="P253" s="221">
        <f>O253*H253</f>
        <v>0</v>
      </c>
      <c r="Q253" s="221">
        <v>0</v>
      </c>
      <c r="R253" s="221">
        <f>Q253*H253</f>
        <v>0</v>
      </c>
      <c r="S253" s="221">
        <v>0</v>
      </c>
      <c r="T253" s="222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3" t="s">
        <v>213</v>
      </c>
      <c r="AT253" s="223" t="s">
        <v>114</v>
      </c>
      <c r="AU253" s="223" t="s">
        <v>80</v>
      </c>
      <c r="AY253" s="16" t="s">
        <v>110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6" t="s">
        <v>78</v>
      </c>
      <c r="BK253" s="224">
        <f>ROUND(I253*H253,2)</f>
        <v>0</v>
      </c>
      <c r="BL253" s="16" t="s">
        <v>213</v>
      </c>
      <c r="BM253" s="223" t="s">
        <v>384</v>
      </c>
    </row>
    <row r="254" s="2" customFormat="1">
      <c r="A254" s="37"/>
      <c r="B254" s="38"/>
      <c r="C254" s="39"/>
      <c r="D254" s="225" t="s">
        <v>120</v>
      </c>
      <c r="E254" s="39"/>
      <c r="F254" s="226" t="s">
        <v>385</v>
      </c>
      <c r="G254" s="39"/>
      <c r="H254" s="39"/>
      <c r="I254" s="227"/>
      <c r="J254" s="39"/>
      <c r="K254" s="39"/>
      <c r="L254" s="43"/>
      <c r="M254" s="228"/>
      <c r="N254" s="229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120</v>
      </c>
      <c r="AU254" s="16" t="s">
        <v>80</v>
      </c>
    </row>
    <row r="255" s="2" customFormat="1" ht="24.15" customHeight="1">
      <c r="A255" s="37"/>
      <c r="B255" s="38"/>
      <c r="C255" s="241" t="s">
        <v>386</v>
      </c>
      <c r="D255" s="241" t="s">
        <v>283</v>
      </c>
      <c r="E255" s="242" t="s">
        <v>387</v>
      </c>
      <c r="F255" s="243" t="s">
        <v>388</v>
      </c>
      <c r="G255" s="244" t="s">
        <v>389</v>
      </c>
      <c r="H255" s="245">
        <v>123.83799999999999</v>
      </c>
      <c r="I255" s="246"/>
      <c r="J255" s="247">
        <f>ROUND(I255*H255,2)</f>
        <v>0</v>
      </c>
      <c r="K255" s="248"/>
      <c r="L255" s="249"/>
      <c r="M255" s="250" t="s">
        <v>1</v>
      </c>
      <c r="N255" s="251" t="s">
        <v>38</v>
      </c>
      <c r="O255" s="90"/>
      <c r="P255" s="221">
        <f>O255*H255</f>
        <v>0</v>
      </c>
      <c r="Q255" s="221">
        <v>0.0016000000000000001</v>
      </c>
      <c r="R255" s="221">
        <f>Q255*H255</f>
        <v>0.19814080000000001</v>
      </c>
      <c r="S255" s="221">
        <v>0</v>
      </c>
      <c r="T255" s="222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3" t="s">
        <v>286</v>
      </c>
      <c r="AT255" s="223" t="s">
        <v>283</v>
      </c>
      <c r="AU255" s="223" t="s">
        <v>80</v>
      </c>
      <c r="AY255" s="16" t="s">
        <v>110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6" t="s">
        <v>78</v>
      </c>
      <c r="BK255" s="224">
        <f>ROUND(I255*H255,2)</f>
        <v>0</v>
      </c>
      <c r="BL255" s="16" t="s">
        <v>213</v>
      </c>
      <c r="BM255" s="223" t="s">
        <v>390</v>
      </c>
    </row>
    <row r="256" s="2" customFormat="1">
      <c r="A256" s="37"/>
      <c r="B256" s="38"/>
      <c r="C256" s="39"/>
      <c r="D256" s="225" t="s">
        <v>120</v>
      </c>
      <c r="E256" s="39"/>
      <c r="F256" s="226" t="s">
        <v>388</v>
      </c>
      <c r="G256" s="39"/>
      <c r="H256" s="39"/>
      <c r="I256" s="227"/>
      <c r="J256" s="39"/>
      <c r="K256" s="39"/>
      <c r="L256" s="43"/>
      <c r="M256" s="228"/>
      <c r="N256" s="229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120</v>
      </c>
      <c r="AU256" s="16" t="s">
        <v>80</v>
      </c>
    </row>
    <row r="257" s="13" customFormat="1">
      <c r="A257" s="13"/>
      <c r="B257" s="230"/>
      <c r="C257" s="231"/>
      <c r="D257" s="225" t="s">
        <v>122</v>
      </c>
      <c r="E257" s="231"/>
      <c r="F257" s="233" t="s">
        <v>391</v>
      </c>
      <c r="G257" s="231"/>
      <c r="H257" s="234">
        <v>123.83799999999999</v>
      </c>
      <c r="I257" s="235"/>
      <c r="J257" s="231"/>
      <c r="K257" s="231"/>
      <c r="L257" s="236"/>
      <c r="M257" s="237"/>
      <c r="N257" s="238"/>
      <c r="O257" s="238"/>
      <c r="P257" s="238"/>
      <c r="Q257" s="238"/>
      <c r="R257" s="238"/>
      <c r="S257" s="238"/>
      <c r="T257" s="23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0" t="s">
        <v>122</v>
      </c>
      <c r="AU257" s="240" t="s">
        <v>80</v>
      </c>
      <c r="AV257" s="13" t="s">
        <v>80</v>
      </c>
      <c r="AW257" s="13" t="s">
        <v>4</v>
      </c>
      <c r="AX257" s="13" t="s">
        <v>78</v>
      </c>
      <c r="AY257" s="240" t="s">
        <v>110</v>
      </c>
    </row>
    <row r="258" s="2" customFormat="1" ht="24.15" customHeight="1">
      <c r="A258" s="37"/>
      <c r="B258" s="38"/>
      <c r="C258" s="211" t="s">
        <v>392</v>
      </c>
      <c r="D258" s="211" t="s">
        <v>114</v>
      </c>
      <c r="E258" s="212" t="s">
        <v>393</v>
      </c>
      <c r="F258" s="213" t="s">
        <v>394</v>
      </c>
      <c r="G258" s="214" t="s">
        <v>117</v>
      </c>
      <c r="H258" s="215">
        <v>24.100000000000001</v>
      </c>
      <c r="I258" s="216"/>
      <c r="J258" s="217">
        <f>ROUND(I258*H258,2)</f>
        <v>0</v>
      </c>
      <c r="K258" s="218"/>
      <c r="L258" s="43"/>
      <c r="M258" s="219" t="s">
        <v>1</v>
      </c>
      <c r="N258" s="220" t="s">
        <v>38</v>
      </c>
      <c r="O258" s="90"/>
      <c r="P258" s="221">
        <f>O258*H258</f>
        <v>0</v>
      </c>
      <c r="Q258" s="221">
        <v>0.00020000000000000001</v>
      </c>
      <c r="R258" s="221">
        <f>Q258*H258</f>
        <v>0.0048200000000000005</v>
      </c>
      <c r="S258" s="221">
        <v>0</v>
      </c>
      <c r="T258" s="222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3" t="s">
        <v>213</v>
      </c>
      <c r="AT258" s="223" t="s">
        <v>114</v>
      </c>
      <c r="AU258" s="223" t="s">
        <v>80</v>
      </c>
      <c r="AY258" s="16" t="s">
        <v>110</v>
      </c>
      <c r="BE258" s="224">
        <f>IF(N258="základní",J258,0)</f>
        <v>0</v>
      </c>
      <c r="BF258" s="224">
        <f>IF(N258="snížená",J258,0)</f>
        <v>0</v>
      </c>
      <c r="BG258" s="224">
        <f>IF(N258="zákl. přenesená",J258,0)</f>
        <v>0</v>
      </c>
      <c r="BH258" s="224">
        <f>IF(N258="sníž. přenesená",J258,0)</f>
        <v>0</v>
      </c>
      <c r="BI258" s="224">
        <f>IF(N258="nulová",J258,0)</f>
        <v>0</v>
      </c>
      <c r="BJ258" s="16" t="s">
        <v>78</v>
      </c>
      <c r="BK258" s="224">
        <f>ROUND(I258*H258,2)</f>
        <v>0</v>
      </c>
      <c r="BL258" s="16" t="s">
        <v>213</v>
      </c>
      <c r="BM258" s="223" t="s">
        <v>395</v>
      </c>
    </row>
    <row r="259" s="2" customFormat="1">
      <c r="A259" s="37"/>
      <c r="B259" s="38"/>
      <c r="C259" s="39"/>
      <c r="D259" s="225" t="s">
        <v>120</v>
      </c>
      <c r="E259" s="39"/>
      <c r="F259" s="226" t="s">
        <v>396</v>
      </c>
      <c r="G259" s="39"/>
      <c r="H259" s="39"/>
      <c r="I259" s="227"/>
      <c r="J259" s="39"/>
      <c r="K259" s="39"/>
      <c r="L259" s="43"/>
      <c r="M259" s="228"/>
      <c r="N259" s="229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120</v>
      </c>
      <c r="AU259" s="16" t="s">
        <v>80</v>
      </c>
    </row>
    <row r="260" s="2" customFormat="1" ht="24.15" customHeight="1">
      <c r="A260" s="37"/>
      <c r="B260" s="38"/>
      <c r="C260" s="211" t="s">
        <v>397</v>
      </c>
      <c r="D260" s="211" t="s">
        <v>114</v>
      </c>
      <c r="E260" s="212" t="s">
        <v>398</v>
      </c>
      <c r="F260" s="213" t="s">
        <v>399</v>
      </c>
      <c r="G260" s="214" t="s">
        <v>117</v>
      </c>
      <c r="H260" s="215">
        <v>24.100000000000001</v>
      </c>
      <c r="I260" s="216"/>
      <c r="J260" s="217">
        <f>ROUND(I260*H260,2)</f>
        <v>0</v>
      </c>
      <c r="K260" s="218"/>
      <c r="L260" s="43"/>
      <c r="M260" s="219" t="s">
        <v>1</v>
      </c>
      <c r="N260" s="220" t="s">
        <v>38</v>
      </c>
      <c r="O260" s="90"/>
      <c r="P260" s="221">
        <f>O260*H260</f>
        <v>0</v>
      </c>
      <c r="Q260" s="221">
        <v>0.00036000000000000002</v>
      </c>
      <c r="R260" s="221">
        <f>Q260*H260</f>
        <v>0.0086760000000000014</v>
      </c>
      <c r="S260" s="221">
        <v>0</v>
      </c>
      <c r="T260" s="222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3" t="s">
        <v>213</v>
      </c>
      <c r="AT260" s="223" t="s">
        <v>114</v>
      </c>
      <c r="AU260" s="223" t="s">
        <v>80</v>
      </c>
      <c r="AY260" s="16" t="s">
        <v>110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6" t="s">
        <v>78</v>
      </c>
      <c r="BK260" s="224">
        <f>ROUND(I260*H260,2)</f>
        <v>0</v>
      </c>
      <c r="BL260" s="16" t="s">
        <v>213</v>
      </c>
      <c r="BM260" s="223" t="s">
        <v>400</v>
      </c>
    </row>
    <row r="261" s="2" customFormat="1">
      <c r="A261" s="37"/>
      <c r="B261" s="38"/>
      <c r="C261" s="39"/>
      <c r="D261" s="225" t="s">
        <v>120</v>
      </c>
      <c r="E261" s="39"/>
      <c r="F261" s="226" t="s">
        <v>401</v>
      </c>
      <c r="G261" s="39"/>
      <c r="H261" s="39"/>
      <c r="I261" s="227"/>
      <c r="J261" s="39"/>
      <c r="K261" s="39"/>
      <c r="L261" s="43"/>
      <c r="M261" s="263"/>
      <c r="N261" s="264"/>
      <c r="O261" s="265"/>
      <c r="P261" s="265"/>
      <c r="Q261" s="265"/>
      <c r="R261" s="265"/>
      <c r="S261" s="265"/>
      <c r="T261" s="266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120</v>
      </c>
      <c r="AU261" s="16" t="s">
        <v>80</v>
      </c>
    </row>
    <row r="262" s="2" customFormat="1" ht="6.96" customHeight="1">
      <c r="A262" s="37"/>
      <c r="B262" s="65"/>
      <c r="C262" s="66"/>
      <c r="D262" s="66"/>
      <c r="E262" s="66"/>
      <c r="F262" s="66"/>
      <c r="G262" s="66"/>
      <c r="H262" s="66"/>
      <c r="I262" s="66"/>
      <c r="J262" s="66"/>
      <c r="K262" s="66"/>
      <c r="L262" s="43"/>
      <c r="M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</row>
  </sheetData>
  <sheetProtection sheet="1" autoFilter="0" formatColumns="0" formatRows="0" objects="1" scenarios="1" spinCount="100000" saltValue="NQeY2hFKP4fOhmXkodP09CeARjCz4rHq1hJqiGXOekEouSnZuHgbhYt4/IxQW+x2Q8Cv5ujEmKqjO6bpUjktnA==" hashValue="3n6F96bbSAOX3BbsxZmo9nUigTOZcsksjCF4OjEMFvPfC6HBUSWNBLfBuyXSPq89j8Zf+94IqajbxWFcBujKxg==" algorithmName="SHA-512" password="CC35"/>
  <autoFilter ref="C119:K261"/>
  <mergeCells count="6">
    <mergeCell ref="E7:H7"/>
    <mergeCell ref="E16:H16"/>
    <mergeCell ref="E25:H25"/>
    <mergeCell ref="E85:H85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DESKTOP-OHKVAEH\Karel Hrdlička</dc:creator>
  <cp:lastModifiedBy>DESKTOP-OHKVAEH\Karel Hrdlička</cp:lastModifiedBy>
  <dcterms:created xsi:type="dcterms:W3CDTF">2024-01-31T08:15:10Z</dcterms:created>
  <dcterms:modified xsi:type="dcterms:W3CDTF">2024-01-31T08:15:14Z</dcterms:modified>
</cp:coreProperties>
</file>