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0201R04 - Splašková ka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'2020201R04 - Splašková ka...'!$C$118:$K$265</definedName>
    <definedName name="_xlnm.Print_Area" localSheetId="1">'2020201R04 - Splašková ka...'!$C$4:$J$76,'2020201R04 - Splašková ka...'!$C$82:$J$102,'2020201R04 - Splašková ka...'!$C$108:$J$265</definedName>
    <definedName name="_xlnm.Print_Titles" localSheetId="1">'2020201R04 - Splašková ka...'!$118:$118</definedName>
  </definedNames>
  <calcPr/>
</workbook>
</file>

<file path=xl/calcChain.xml><?xml version="1.0" encoding="utf-8"?>
<calcChain xmlns="http://schemas.openxmlformats.org/spreadsheetml/2006/main">
  <c i="2" l="1" r="T185"/>
  <c r="J35"/>
  <c r="J34"/>
  <c i="1" r="AY95"/>
  <c i="2" r="J33"/>
  <c i="1" r="AX95"/>
  <c i="2" r="BI264"/>
  <c r="BH264"/>
  <c r="BG264"/>
  <c r="BF264"/>
  <c r="T264"/>
  <c r="T263"/>
  <c r="R264"/>
  <c r="R263"/>
  <c r="P264"/>
  <c r="P263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7"/>
  <c r="BH237"/>
  <c r="BG237"/>
  <c r="BF237"/>
  <c r="T237"/>
  <c r="R237"/>
  <c r="P237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6"/>
  <c r="BH186"/>
  <c r="BG186"/>
  <c r="BF186"/>
  <c r="T186"/>
  <c r="R186"/>
  <c r="R185"/>
  <c r="P186"/>
  <c r="P185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3"/>
  <c r="BH163"/>
  <c r="BG163"/>
  <c r="BF163"/>
  <c r="T163"/>
  <c r="R163"/>
  <c r="P163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F113"/>
  <c r="E111"/>
  <c r="F87"/>
  <c r="E85"/>
  <c r="J22"/>
  <c r="E22"/>
  <c r="J116"/>
  <c r="J21"/>
  <c r="J19"/>
  <c r="E19"/>
  <c r="J115"/>
  <c r="J18"/>
  <c r="J16"/>
  <c r="E16"/>
  <c r="F90"/>
  <c r="J15"/>
  <c r="J13"/>
  <c r="E13"/>
  <c r="F115"/>
  <c r="J12"/>
  <c r="J10"/>
  <c r="J87"/>
  <c i="1" r="L90"/>
  <c r="AM90"/>
  <c r="AM89"/>
  <c r="L89"/>
  <c r="AM87"/>
  <c r="L87"/>
  <c r="L85"/>
  <c r="L84"/>
  <c i="2" r="BK264"/>
  <c r="J239"/>
  <c r="J177"/>
  <c r="J232"/>
  <c r="BK163"/>
  <c r="BK127"/>
  <c r="J138"/>
  <c r="BK210"/>
  <c r="J179"/>
  <c r="J127"/>
  <c r="BK249"/>
  <c r="BK216"/>
  <c r="J147"/>
  <c r="BK195"/>
  <c r="BK168"/>
  <c r="J251"/>
  <c r="J227"/>
  <c r="J151"/>
  <c r="BK225"/>
  <c r="BK156"/>
  <c r="J225"/>
  <c r="BK234"/>
  <c r="J213"/>
  <c r="BK204"/>
  <c i="1" r="AS94"/>
  <c i="2" r="BK251"/>
  <c r="BK208"/>
  <c r="J145"/>
  <c r="J210"/>
  <c r="BK151"/>
  <c r="J244"/>
  <c r="BK244"/>
  <c r="BK141"/>
  <c r="BK182"/>
  <c r="J143"/>
  <c r="BK130"/>
  <c r="J253"/>
  <c r="BK230"/>
  <c r="J161"/>
  <c r="BK222"/>
  <c r="J174"/>
  <c r="J130"/>
  <c r="BK174"/>
  <c r="BK198"/>
  <c r="J195"/>
  <c r="BK135"/>
  <c r="BK256"/>
  <c r="J198"/>
  <c r="J216"/>
  <c r="J141"/>
  <c r="J124"/>
  <c r="BK227"/>
  <c r="J132"/>
  <c r="BK260"/>
  <c r="J237"/>
  <c r="J156"/>
  <c r="J192"/>
  <c r="BK258"/>
  <c r="J249"/>
  <c r="J182"/>
  <c r="BK247"/>
  <c r="J208"/>
  <c r="BK147"/>
  <c r="BK179"/>
  <c r="BK232"/>
  <c r="BK132"/>
  <c r="BK170"/>
  <c r="BK138"/>
  <c r="J264"/>
  <c r="J247"/>
  <c r="J168"/>
  <c r="BK239"/>
  <c r="BK206"/>
  <c r="BK145"/>
  <c r="J204"/>
  <c r="J135"/>
  <c r="J206"/>
  <c r="BK192"/>
  <c r="J190"/>
  <c r="BK253"/>
  <c r="BK202"/>
  <c r="J234"/>
  <c r="J172"/>
  <c r="J230"/>
  <c r="BK186"/>
  <c r="BK161"/>
  <c r="J149"/>
  <c r="J256"/>
  <c r="BK213"/>
  <c r="BK124"/>
  <c r="BK177"/>
  <c r="BK200"/>
  <c r="J222"/>
  <c r="BK190"/>
  <c r="J170"/>
  <c r="J258"/>
  <c r="J242"/>
  <c r="J202"/>
  <c r="BK122"/>
  <c r="J200"/>
  <c r="J260"/>
  <c r="BK242"/>
  <c r="BK172"/>
  <c r="BK237"/>
  <c r="J186"/>
  <c r="J122"/>
  <c r="BK149"/>
  <c r="BK143"/>
  <c r="J163"/>
  <c l="1" r="T121"/>
  <c r="P121"/>
  <c r="R215"/>
  <c r="T215"/>
  <c r="R189"/>
  <c r="P255"/>
  <c r="T189"/>
  <c r="T255"/>
  <c r="P215"/>
  <c r="R255"/>
  <c r="BK121"/>
  <c r="BK189"/>
  <c r="J189"/>
  <c r="J98"/>
  <c r="BK255"/>
  <c r="J255"/>
  <c r="J100"/>
  <c r="BK215"/>
  <c r="J215"/>
  <c r="J99"/>
  <c r="R121"/>
  <c r="R120"/>
  <c r="R119"/>
  <c r="P189"/>
  <c r="J90"/>
  <c r="BK185"/>
  <c r="J185"/>
  <c r="J97"/>
  <c r="BK263"/>
  <c r="J263"/>
  <c r="J101"/>
  <c r="J89"/>
  <c r="BE227"/>
  <c r="BE122"/>
  <c r="BE145"/>
  <c r="F116"/>
  <c r="BE124"/>
  <c r="BE141"/>
  <c r="J113"/>
  <c r="BE130"/>
  <c r="BE156"/>
  <c r="BE161"/>
  <c r="BE163"/>
  <c r="F89"/>
  <c r="BE138"/>
  <c r="BE147"/>
  <c r="BE177"/>
  <c r="BE210"/>
  <c r="BE172"/>
  <c r="BE174"/>
  <c r="BE179"/>
  <c r="BE182"/>
  <c r="BE204"/>
  <c r="BE208"/>
  <c r="BE213"/>
  <c r="BE216"/>
  <c r="BE127"/>
  <c r="BE149"/>
  <c r="BE151"/>
  <c r="BE202"/>
  <c r="BE222"/>
  <c r="BE225"/>
  <c r="BE230"/>
  <c r="BE234"/>
  <c r="BE237"/>
  <c r="BE242"/>
  <c r="BE244"/>
  <c r="BE247"/>
  <c r="BE168"/>
  <c r="BE190"/>
  <c r="BE192"/>
  <c r="BE195"/>
  <c r="BE198"/>
  <c r="BE132"/>
  <c r="BE135"/>
  <c r="BE143"/>
  <c r="BE170"/>
  <c r="BE186"/>
  <c r="BE200"/>
  <c r="BE206"/>
  <c r="BE232"/>
  <c r="BE239"/>
  <c r="BE249"/>
  <c r="BE251"/>
  <c r="BE253"/>
  <c r="BE256"/>
  <c r="BE258"/>
  <c r="BE260"/>
  <c r="BE264"/>
  <c r="J32"/>
  <c i="1" r="AW95"/>
  <c i="2" r="F32"/>
  <c i="1" r="BA95"/>
  <c r="BA94"/>
  <c r="AW94"/>
  <c r="AK30"/>
  <c i="2" r="F34"/>
  <c i="1" r="BC95"/>
  <c r="BC94"/>
  <c r="W32"/>
  <c i="2" r="F33"/>
  <c i="1" r="BB95"/>
  <c r="BB94"/>
  <c r="AX94"/>
  <c i="2" r="F35"/>
  <c i="1" r="BD95"/>
  <c r="BD94"/>
  <c r="W33"/>
  <c i="2" l="1" r="BK120"/>
  <c r="J120"/>
  <c r="J95"/>
  <c r="P120"/>
  <c r="P119"/>
  <c i="1" r="AU95"/>
  <c i="2" r="T120"/>
  <c r="T119"/>
  <c r="J121"/>
  <c r="J96"/>
  <c i="1" r="AU94"/>
  <c i="2" r="J31"/>
  <c i="1" r="AV95"/>
  <c r="AT95"/>
  <c r="AY94"/>
  <c r="W30"/>
  <c i="2" r="F31"/>
  <c i="1" r="AZ95"/>
  <c r="AZ94"/>
  <c r="AV94"/>
  <c r="AK29"/>
  <c r="W31"/>
  <c i="2" l="1" r="BK119"/>
  <c r="J119"/>
  <c r="J28"/>
  <c i="1" r="AG95"/>
  <c r="AG94"/>
  <c r="AK26"/>
  <c r="AK35"/>
  <c r="AT94"/>
  <c r="W29"/>
  <c i="2" l="1" r="J37"/>
  <c r="J94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<sst xmlns="http://schemas.openxmlformats.org/spreadsheetml/2006/main">
  <si>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</si>
  <si>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</si>
  <si>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</si>
  <si>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</si>
  <si>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</si>
  <si>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{0a857ed5-13c7-44d5-8006-a2b73c549c6f}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</si>
  <si>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</si>
  <si>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</si>
  <si>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</si>
  <si>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</si>
  <si>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</si>
  <si>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</si>
  <si>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</si>
  <si>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</si>
  <si>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2020201R04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</si>
  <si>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</si>
  <si>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</si>
  <si>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Splašková kanalizace Louka</t>
  </si>
  <si>
    <t>KSO:</t>
  </si>
  <si>
    <t>CC-CZ:</t>
  </si>
  <si>
    <t>Místo:</t>
  </si>
  <si>
    <t xml:space="preserve"> </t>
  </si>
  <si>
    <t>Datum:</t>
  </si>
  <si>
    <t>11. 2. 2022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</si>
  <si>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</si>
  <si>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</si>
  <si>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</si>
  <si>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</si>
  <si>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</si>
  <si>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</si>
  <si>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</si>
  <si>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</si>
  <si>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</si>
  <si>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</si>
  <si>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</si>
  <si>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</si>
  <si>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</si>
  <si>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</si>
  <si>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</si>
  <si>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</si>
  <si>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</si>
  <si>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</si>
  <si>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</si>
  <si>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</si>
  <si>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</si>
  <si>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</si>
  <si>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</si>
  <si>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</si>
  <si>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</si>
  <si>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</si>
  <si>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</si>
  <si>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</si>
  <si>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</si>
  <si>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</si>
  <si>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</si>
  <si>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</si>
  <si>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</si>
  <si>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</si>
  <si>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</si>
  <si>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</si>
  <si>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</si>
  <si>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</si>
  <si>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</si>
  <si>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</si>
  <si>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</si>
  <si>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</si>
  <si>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</si>
  <si>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</si>
  <si>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</si>
  <si>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</si>
  <si>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</si>
  <si>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</si>
  <si>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</si>
  <si>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</si>
  <si>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</si>
  <si>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</si>
  <si>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</si>
  <si>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</si>
  <si>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</si>
  <si>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</si>
  <si>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</si>
  <si>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</si>
  <si>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</si>
  <si>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</si>
  <si>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</si>
  <si>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</si>
  <si>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</si>
  <si>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</si>
  <si>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</si>
  <si>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</si>
  <si>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</si>
  <si>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</si>
  <si>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</si>
  <si>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</si>
  <si>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</si>
  <si>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</si>
  <si>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</si>
  <si>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</si>
  <si>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</si>
  <si>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</si>
  <si>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</si>
  <si>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</si>
  <si>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</si>
  <si>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</si>
  <si>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</si>
  <si>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</si>
  <si>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</si>
  <si>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</si>
  <si>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</si>
  <si>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</si>
  <si>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</si>
  <si>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</si>
  <si>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111111101</t>
  </si>
  <si>
    <t>Odstranění travin v rovině nebo ve svahu do 1:5 ručně</t>
  </si>
  <si>
    <t>m2</t>
  </si>
  <si>
    <t>4</t>
  </si>
  <si>
    <t>-1880172276</t>
  </si>
  <si>
    <t>PP</t>
  </si>
  <si>
    <t>Odstranění travin a rákosu ručně travin pro jakoukoli plochu v rovině nebo ve svahu sklonu do 1:5</t>
  </si>
  <si>
    <t>113106023</t>
  </si>
  <si>
    <t>Rozebrání dlažeb při překopech komunikací pro pěší ze zámkových dlaždic plochy do 15 m2</t>
  </si>
  <si>
    <t>-479060592</t>
  </si>
  <si>
    <t>Rozebrání dlažeb při překopech inženýrských sítí plochy do 15 m2 s přemístěním hmot na skládku na vzdálenost do 3 m nebo s naložením na dopravní prostředek komunikací pro pěší s ložem z kameniva nebo živice a s výplní spár ze zámkové dlažby</t>
  </si>
  <si>
    <t>VV</t>
  </si>
  <si>
    <t>2,0*(1,0+1,0+1,0+6,5+2*1,0)</t>
  </si>
  <si>
    <t>3</t>
  </si>
  <si>
    <t>113107012</t>
  </si>
  <si>
    <t>Odstranění podkladu plochy do 15 m2 z kameniva těženého tl 200 mm při překopech inž sítí</t>
  </si>
  <si>
    <t>522260023</t>
  </si>
  <si>
    <t>Odstranění podkladů nebo krytů při překopech inženýrských sítí v ploše jednotlivě do 15 m2 s přemístěním hmot na skládku ve vzdálenosti do 3 m nebo s naložením na dopravní prostředek z kameniva těženého, o tl. vrstvy přes 100 do 200 mm</t>
  </si>
  <si>
    <t>113107023</t>
  </si>
  <si>
    <t>Odstranění podkladu plochy do 15 m2 z kameniva drceného tl 300 mm při překopech inž sítí</t>
  </si>
  <si>
    <t>865572035</t>
  </si>
  <si>
    <t>Odstranění podkladů nebo krytů při překopech inženýrských sítí v ploše jednotlivě do 15 m2 s přemístěním hmot na skládku ve vzdálenosti do 3 m nebo s naložením na dopravní prostředek z kameniva hrubého drceného, o tl. vrstvy přes 200 do 300 mm</t>
  </si>
  <si>
    <t>5</t>
  </si>
  <si>
    <t>113107042</t>
  </si>
  <si>
    <t>Odstranění podkladu plochy do 15 m2 živičných tl 100 mm při překopech inž sítí</t>
  </si>
  <si>
    <t>-877163550</t>
  </si>
  <si>
    <t>Odstranění podkladů nebo krytů při překopech inženýrských sítí v ploše jednotlivě do 15 m2 s přemístěním hmot na skládku ve vzdálenosti do 3 m nebo s naložením na dopravní prostředek živičných, o tl. vrstvy přes 50 do 100 mm</t>
  </si>
  <si>
    <t>2,0*(10,5+12,0)</t>
  </si>
  <si>
    <t>6</t>
  </si>
  <si>
    <t>113107152</t>
  </si>
  <si>
    <t>Odstranění podkladu pl přes 50 do 200 m2 z kameniva těženého tl 200 mm</t>
  </si>
  <si>
    <t>-1578290857</t>
  </si>
  <si>
    <t>Odstranění podkladů nebo krytů s přemístěním hmot na skládku na vzdálenost do 20 m nebo s naložením na dopravní prostředek v ploše jednotlivě přes 50 m2 do 200 m2 z kameniva těženého, o tl. vrstvy přes 100 do 200 mm</t>
  </si>
  <si>
    <t>1,5*110,0</t>
  </si>
  <si>
    <t>7</t>
  </si>
  <si>
    <t>113202111</t>
  </si>
  <si>
    <t>Vytrhání obrub krajníků obrubníků stojatých</t>
  </si>
  <si>
    <t>m</t>
  </si>
  <si>
    <t>1044573376</t>
  </si>
  <si>
    <t>Vytrhání obrub s vybouráním lože, s přemístěním hmot na skládku na vzdálenost do 3 m nebo s naložením na dopravní prostředek z krajníků nebo obrubníků stojatých</t>
  </si>
  <si>
    <t>2,0*14</t>
  </si>
  <si>
    <t>8</t>
  </si>
  <si>
    <t>119001401</t>
  </si>
  <si>
    <t>Dočasné zajištění potrubí ocelového nebo litinového DN do 200</t>
  </si>
  <si>
    <t>-1071416544</t>
  </si>
  <si>
    <t>Dočasné zajištění podzemního potrubí nebo vedení ve výkopišti ve stavu i poloze , ve kterých byla na začátku zemních prací a to s podepřením, vzepřením nebo vyvěšením, příp. s ochranným bedněním, se zřízením a odstraněním za jišťovací konstrukce, s opotřebením hmot potrubí ocelového nebo litinového, jmenovité světlosti DN do 200</t>
  </si>
  <si>
    <t>9</t>
  </si>
  <si>
    <t>119001422</t>
  </si>
  <si>
    <t>Dočasné zajištění kabelů a kabelových tratí z 6 volně ložených kabelů</t>
  </si>
  <si>
    <t>458603580</t>
  </si>
  <si>
    <t>Dočasné zajištění podzemního potrubí nebo vedení ve výkopišti ve stavu i poloze , ve kterých byla na začátku zemních prací a to s podepřením, vzepřením nebo vyvěšením, příp. s ochranným bedněním, se zřízením a odstraněním za jišťovací konstrukce, s opotřebením hmot kabelů a kabelových tratí z volně ložených kabelů a to přes 3 do 6 kabelů</t>
  </si>
  <si>
    <t>10</t>
  </si>
  <si>
    <t>119004111</t>
  </si>
  <si>
    <t>Bezpečný vstup nebo výstup z výkopu pomocí žebříku zřízení</t>
  </si>
  <si>
    <t>885686434</t>
  </si>
  <si>
    <t>Pomocné konstrukce při zabezpečení výkopu bezpečný vstup nebo výstup žebříkem zřízení</t>
  </si>
  <si>
    <t>11</t>
  </si>
  <si>
    <t>119004112</t>
  </si>
  <si>
    <t>Bezpečný vstup nebo výstup z výkopu pomocí žebříku odstranění</t>
  </si>
  <si>
    <t>-827987110</t>
  </si>
  <si>
    <t>Pomocné konstrukce při zabezpečení výkopu bezpečný vstup nebo výstup žebříkem odstranění</t>
  </si>
  <si>
    <t>12</t>
  </si>
  <si>
    <t>121112003</t>
  </si>
  <si>
    <t>Sejmutí ornice tl vrstvy do 200 mm ručně</t>
  </si>
  <si>
    <t>1124178690</t>
  </si>
  <si>
    <t>Sejmutí ornice ručně při souvislé ploše, tl. vrstvy do 200 mm</t>
  </si>
  <si>
    <t>13</t>
  </si>
  <si>
    <t>132354205</t>
  </si>
  <si>
    <t>Hloubení zapažených rýh š do 2000 mm v hornině třídy těžitelnosti II skupiny 4 objem do 1000 m3</t>
  </si>
  <si>
    <t>m3</t>
  </si>
  <si>
    <t>1020164099</t>
  </si>
  <si>
    <t>Hloubení zapažených rýh šířky přes 800 do 2 000 mm strojně s urovnáním dna do předepsaného profilu a spádu v hornině třídy těžitelnosti II skupiny 4 přes 500 do 1 000 m3</t>
  </si>
  <si>
    <t>(119,12+93,19+38,83+14,47+18,4)*1,0*2,6</t>
  </si>
  <si>
    <t>20,0*1,0*2,6 "úprava napojení"</t>
  </si>
  <si>
    <t>Součet</t>
  </si>
  <si>
    <t>14</t>
  </si>
  <si>
    <t>151101101</t>
  </si>
  <si>
    <t>Zřízení příložného pažení a rozepření stěn rýh hl do 2 m</t>
  </si>
  <si>
    <t>1215554198</t>
  </si>
  <si>
    <t>Zřízení pažení a rozepření stěn rýh pro podzemní vedení pro všechny šířky rýhy příložné pro jakoukoliv mezerovitost, hloubky do 2 m</t>
  </si>
  <si>
    <t>(119,12+93,19+38,83+14,47+18,4)*2,6*2</t>
  </si>
  <si>
    <t>20,0*2,6*2 "úprava napojení"</t>
  </si>
  <si>
    <t>151101111</t>
  </si>
  <si>
    <t>Odstranění příložného pažení a rozepření stěn rýh hl do 2 m</t>
  </si>
  <si>
    <t>1942138316</t>
  </si>
  <si>
    <t>Odstranění pažení a rozepření stěn rýh pro podzemní vedení s uložením materiálu na vzdálenost do 3 m od kraje výkopu příložné, hloubky do 2 m</t>
  </si>
  <si>
    <t>16</t>
  </si>
  <si>
    <t>162751137</t>
  </si>
  <si>
    <t>Vodorovné přemístění přes 9 000 do 10000 m výkopku/sypaniny z horniny třídy těžitelnosti II skupiny 4 a 5</t>
  </si>
  <si>
    <t>967122065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</si>
  <si>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</si>
  <si>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(121,89+93,19+33,83+14,47+18,4)*1,0*2,6</t>
  </si>
  <si>
    <t>-(121,89+93,19+33,83+14,47+18,4)*1,0*2,1</t>
  </si>
  <si>
    <t>17</t>
  </si>
  <si>
    <t>171201201</t>
  </si>
  <si>
    <t>Uložení sypaniny na skládky</t>
  </si>
  <si>
    <t>686143234</t>
  </si>
  <si>
    <t>18</t>
  </si>
  <si>
    <t>171201221</t>
  </si>
  <si>
    <t>Poplatek za uložení na skládce (skládkovné) zeminy a kamení kód odpadu 17 05 04</t>
  </si>
  <si>
    <t>t</t>
  </si>
  <si>
    <t>276956033</t>
  </si>
  <si>
    <t>Poplatek za uložení stavebního odpadu na skládce (skládkovné) zeminy a kamení zatříděného do Katalogu odpadů pod kódem 17 05 04</t>
  </si>
  <si>
    <t>19</t>
  </si>
  <si>
    <t>175101209</t>
  </si>
  <si>
    <t>Příplatek k obsypání objektu za ruční prohození sypaniny, uložené do 3 m</t>
  </si>
  <si>
    <t>1613843062</t>
  </si>
  <si>
    <t>Obsypání objektů nad přilehlým původním terénem sypaninou z vhodných hornin 1 až 4 nebo materiálem uloženým ve vzdálenosti do 3 m od vnějšího kraje objektu pro jakoukoliv míru zhutnění Příplatek k ceně za prohození sypaniny</t>
  </si>
  <si>
    <t>20</t>
  </si>
  <si>
    <t>175151101</t>
  </si>
  <si>
    <t>Obsypání potrubí strojně sypaninou bez prohození, uloženou do 3 m</t>
  </si>
  <si>
    <t>-364488791</t>
  </si>
  <si>
    <t>Obsypání potrubí strojně sypaninou z vhodných hornin tř. 1 až 4 nebo materiálem připraveným podél výkopu ve vzdálenosti do 3 m od jeho kraje, pro jakoukoliv hloubku výkopu a míru zhutnění bez prohození sypaniny</t>
  </si>
  <si>
    <t>(121,89+93,19+33,83+14,47+18,4)*1,0*2,1</t>
  </si>
  <si>
    <t>181351003</t>
  </si>
  <si>
    <t>Rozprostření ornice tl vrstvy do 200 mm pl do 100 m2 v rovině nebo ve svahu do 1:5 strojně</t>
  </si>
  <si>
    <t>-2036737761</t>
  </si>
  <si>
    <t>Rozprostření a urovnání ornice v rovině nebo ve svahu sklonu do 1:5 strojně při souvislé ploše do 100 m2, tl. vrstvy do 200 mm</t>
  </si>
  <si>
    <t>22</t>
  </si>
  <si>
    <t>181411131</t>
  </si>
  <si>
    <t>Založení parkového trávníku výsevem plochy do 1000 m2 v rovině a ve svahu do 1:5</t>
  </si>
  <si>
    <t>1565629383</t>
  </si>
  <si>
    <t>Založení trávníku na půdě předem připravené plochy do 1000 m2 výsevem včetně utažení parkového v rovině nebo na svahu do 1:5</t>
  </si>
  <si>
    <t>70,5</t>
  </si>
  <si>
    <t>23</t>
  </si>
  <si>
    <t>M</t>
  </si>
  <si>
    <t>005724100</t>
  </si>
  <si>
    <t>osivo směs travní parková</t>
  </si>
  <si>
    <t>kg</t>
  </si>
  <si>
    <t>-547951226</t>
  </si>
  <si>
    <t>70,5*0,015 'Přepočtené koeficientem množství</t>
  </si>
  <si>
    <t>Vodorovné konstrukce</t>
  </si>
  <si>
    <t>24</t>
  </si>
  <si>
    <t>451572111</t>
  </si>
  <si>
    <t>Lože pod potrubí otevřený výkop z kameniva drobného těženého</t>
  </si>
  <si>
    <t>-1038763862</t>
  </si>
  <si>
    <t>Lože pod potrubí, stoky a drobné objekty v otevřeném výkopu z kameniva drobného těženého 0 až 4 mm</t>
  </si>
  <si>
    <t>(121,89+93,19+33,83+14,47+18,4)*0,6*0,3</t>
  </si>
  <si>
    <t>Komunikace pozemní</t>
  </si>
  <si>
    <t>25</t>
  </si>
  <si>
    <t>564732111</t>
  </si>
  <si>
    <t>Podklad z vibrovaného štěrku VŠ tl 100 mm</t>
  </si>
  <si>
    <t>-308363123</t>
  </si>
  <si>
    <t>Podklad nebo kryt z vibrovaného štěrku VŠ s rozprostřením, vlhčením a zhutněním, po zhutnění tl. 100 mm</t>
  </si>
  <si>
    <t>26</t>
  </si>
  <si>
    <t>564762111</t>
  </si>
  <si>
    <t>Podklad z vibrovaného štěrku VŠ tl 200 mm</t>
  </si>
  <si>
    <t>-993643945</t>
  </si>
  <si>
    <t>Podklad nebo kryt z vibrovaného štěrku VŠ s rozprostřením, vlhčením a zhutněním, po zhutnění tl. 200 mm</t>
  </si>
  <si>
    <t>27</t>
  </si>
  <si>
    <t>564782111</t>
  </si>
  <si>
    <t>Podklad z vibrovaného štěrku VŠ tl 300 mm</t>
  </si>
  <si>
    <t>1073234715</t>
  </si>
  <si>
    <t>Podklad nebo kryt z vibrovaného štěrku VŠ s rozprostřením, vlhčením a zhutněním, po zhutnění tl. 300 mm</t>
  </si>
  <si>
    <t>45</t>
  </si>
  <si>
    <t>28</t>
  </si>
  <si>
    <t>571907118</t>
  </si>
  <si>
    <t>Posyp krytu kamenivem drceným nebo těženým do 70 kg/m2</t>
  </si>
  <si>
    <t>-1705394178</t>
  </si>
  <si>
    <t>Posyp podkladu nebo krytu s rozprostřením a zhutněním kamenivem drceným nebo těženým, v množství přes 65 do 70 kg/m2</t>
  </si>
  <si>
    <t>29</t>
  </si>
  <si>
    <t>573111113</t>
  </si>
  <si>
    <t>Postřik živičný infiltrační s posypem z asfaltu množství 1,5 kg/m2</t>
  </si>
  <si>
    <t>-2050898155</t>
  </si>
  <si>
    <t>Postřik infiltrační PI z asfaltu silničního s posypem kamenivem, v množství 1,50 kg/m2</t>
  </si>
  <si>
    <t>30</t>
  </si>
  <si>
    <t>573211108</t>
  </si>
  <si>
    <t>Postřik živičný spojovací z asfaltu v množství 0,40 kg/m2</t>
  </si>
  <si>
    <t>589621639</t>
  </si>
  <si>
    <t>Postřik spojovací PS bez posypu kamenivem z asfaltu silničního, v množství 0,40 kg/m2</t>
  </si>
  <si>
    <t>31</t>
  </si>
  <si>
    <t>573312211</t>
  </si>
  <si>
    <t>Prolití podkladu asfaltem v množství 3,5 kg/m2</t>
  </si>
  <si>
    <t>-693908470</t>
  </si>
  <si>
    <t>Prolití podkladu nebo krytu z kameniva asfaltem, v množství 3,50 kg/m2</t>
  </si>
  <si>
    <t>32</t>
  </si>
  <si>
    <t>577144111</t>
  </si>
  <si>
    <t>Asfaltový beton vrstva obrusná ACO 11 (ABS) tř. I tl 50 mm š do 3 m z nemodifikovaného asfaltu</t>
  </si>
  <si>
    <t>1244453349</t>
  </si>
  <si>
    <t>Asfaltový beton vrstva obrusná ACO 11 (ABS) s rozprostřením a se zhutněním z nemodifikovaného asfaltu v pruhu šířky do 3 m tř. I, po zhutnění tl. 50 mm</t>
  </si>
  <si>
    <t>33</t>
  </si>
  <si>
    <t>577145112</t>
  </si>
  <si>
    <t>Asfaltový beton vrstva ložní ACL 16 (ABH) tl 50 mm š do 3 m z nemodifikovaného asfaltu</t>
  </si>
  <si>
    <t>1684227923</t>
  </si>
  <si>
    <t>Asfaltový beton vrstva ložní ACL 16 (ABH) s rozprostřením a zhutněním z nemodifikovaného asfaltu v pruhu šířky do 3 m, po zhutnění tl. 50 mm</t>
  </si>
  <si>
    <t>34</t>
  </si>
  <si>
    <t>596211110</t>
  </si>
  <si>
    <t>Kladení zámkové dlažby komunikací pro pěší tl 60 mm skupiny A pl do 50 m2</t>
  </si>
  <si>
    <t>-2002796991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</si>
  <si>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</si>
  <si>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35</t>
  </si>
  <si>
    <t>59245018</t>
  </si>
  <si>
    <t>dlažba tvar obdélník betonová 200x100x60mm přírodní</t>
  </si>
  <si>
    <t>-741748930</t>
  </si>
  <si>
    <t>Trubní vedení</t>
  </si>
  <si>
    <t>59</t>
  </si>
  <si>
    <t>871360320</t>
  </si>
  <si>
    <t>Montáž kanalizačního potrubí hladkého plnostěnného SN 12 z polypropylenu DN 250</t>
  </si>
  <si>
    <t>136275723</t>
  </si>
  <si>
    <t>Montáž kanalizačního potrubí z plastů z polypropylenu PP hladkého plnostěnného SN 12 DN 250</t>
  </si>
  <si>
    <t>38,83 "stoka 2"</t>
  </si>
  <si>
    <t>14,47 "stoka 3"</t>
  </si>
  <si>
    <t>18,4 "stoka 4"</t>
  </si>
  <si>
    <t>60</t>
  </si>
  <si>
    <t>28617039</t>
  </si>
  <si>
    <t>trubka kanalizační PP plnostěnná třívrstvá DN 250x6000mm SN12</t>
  </si>
  <si>
    <t>-2120234724</t>
  </si>
  <si>
    <t>71,7*1,015 'Přepočtené koeficientem množství</t>
  </si>
  <si>
    <t>55</t>
  </si>
  <si>
    <t>871370320</t>
  </si>
  <si>
    <t>Montáž kanalizačního potrubí hladkého plnostěnného SN 12 z polypropylenu DN 300</t>
  </si>
  <si>
    <t>-252007276</t>
  </si>
  <si>
    <t>Montáž kanalizačního potrubí z plastů z polypropylenu PP hladkého plnostěnného SN 12 DN 300</t>
  </si>
  <si>
    <t>61</t>
  </si>
  <si>
    <t>28617040</t>
  </si>
  <si>
    <t>trubka kanalizační PP plnostěnná třívrstvá DN 300x6000mm SN12</t>
  </si>
  <si>
    <t>-1834263746</t>
  </si>
  <si>
    <t>212,31*1,015 'Přepočtené koeficientem množství</t>
  </si>
  <si>
    <t>38</t>
  </si>
  <si>
    <t>892362121</t>
  </si>
  <si>
    <t>Tlaková zkouška vzduchem potrubí DN 250 těsnícím vakem ucpávkovým</t>
  </si>
  <si>
    <t>úsek</t>
  </si>
  <si>
    <t>-648951248</t>
  </si>
  <si>
    <t>Tlakové zkoušky vzduchem těsnícími vaky ucpávkovými DN 250</t>
  </si>
  <si>
    <t>39</t>
  </si>
  <si>
    <t>892372121</t>
  </si>
  <si>
    <t>Tlaková zkouška vzduchem potrubí DN 300 těsnícím vakem ucpávkovým</t>
  </si>
  <si>
    <t>-731857557</t>
  </si>
  <si>
    <t>Tlakové zkoušky vzduchem těsnícími vaky ucpávkovými DN 300</t>
  </si>
  <si>
    <t>40</t>
  </si>
  <si>
    <t>894118001</t>
  </si>
  <si>
    <t>Příplatek ZKD 0,60 m výšky vstupu na potrubí</t>
  </si>
  <si>
    <t>kus</t>
  </si>
  <si>
    <t>-1458638735</t>
  </si>
  <si>
    <t>Šachty kanalizační zděné Příplatek k cenám za každých dalších 0,60 m výšky vstupu</t>
  </si>
  <si>
    <t>11*2</t>
  </si>
  <si>
    <t>41</t>
  </si>
  <si>
    <t>894411121</t>
  </si>
  <si>
    <t>Zřízení šachet kanalizačních z betonových dílců na potrubí DN přes 200 do 300 dno beton tř. C 25/30</t>
  </si>
  <si>
    <t>16769364</t>
  </si>
  <si>
    <t>Zřízení šachet kanalizačních z betonových dílců výšky vstupu do 1,50 m s obložením dna betonem tř. C 25/30, na potrubí DN přes 200 do 300</t>
  </si>
  <si>
    <t>42</t>
  </si>
  <si>
    <t>59224079</t>
  </si>
  <si>
    <t>skruž betonová DN 1000x500, 100x50x9cm, bez stupadel</t>
  </si>
  <si>
    <t>1766867382</t>
  </si>
  <si>
    <t>11*3</t>
  </si>
  <si>
    <t>43</t>
  </si>
  <si>
    <t>59224120</t>
  </si>
  <si>
    <t>skruž betonová přechodová 62,5/100x60x9cm, stupadla poplastovaná</t>
  </si>
  <si>
    <t>151447296</t>
  </si>
  <si>
    <t>44</t>
  </si>
  <si>
    <t>59224187</t>
  </si>
  <si>
    <t>prstenec šachtový vyrovnávací betonový 625x120x100mm</t>
  </si>
  <si>
    <t>-1840594769</t>
  </si>
  <si>
    <t>59224029</t>
  </si>
  <si>
    <t>dno betonové šachtové DN 300 betonový žlab i nástupnice 100x78,5x15cm</t>
  </si>
  <si>
    <t>-1796749823</t>
  </si>
  <si>
    <t>46</t>
  </si>
  <si>
    <t>894812613</t>
  </si>
  <si>
    <t>Vyříznutí a utěsnění otvoru ve stěně šachty DN 200</t>
  </si>
  <si>
    <t>1919473400</t>
  </si>
  <si>
    <t>Revizní a čistící šachta z polypropylenu PP vyříznutí a utěsnění otvoru ve stěně šachty DN 200</t>
  </si>
  <si>
    <t>47</t>
  </si>
  <si>
    <t>899104112</t>
  </si>
  <si>
    <t>Osazení poklopů litinových nebo ocelových včetně rámů pro třídu zatížení D400, E600</t>
  </si>
  <si>
    <t>244932234</t>
  </si>
  <si>
    <t>Osazení poklopů litinových a ocelových včetně rámů pro třídu zatížení D400, E600</t>
  </si>
  <si>
    <t>48</t>
  </si>
  <si>
    <t>55241402</t>
  </si>
  <si>
    <t>poklop šachtový s rámem DN 600 třída D400 bez odvětrání</t>
  </si>
  <si>
    <t>1275240647</t>
  </si>
  <si>
    <t>Ostatní konstrukce a práce, bourání</t>
  </si>
  <si>
    <t>49</t>
  </si>
  <si>
    <t>916231213</t>
  </si>
  <si>
    <t>Osazení chodníkového obrubníku betonového stojatého s boční opěrou do lože z betonu prostého</t>
  </si>
  <si>
    <t>-375423631</t>
  </si>
  <si>
    <t>Osazení chodníkového obrubníku betonového se zřízením lože, s vyplněním a zatřením spár cementovou maltou stojatého s boční opěrou z betonu prostého tř. C 12/15, do lože z betonu prostého téže značky</t>
  </si>
  <si>
    <t>50</t>
  </si>
  <si>
    <t>59217036</t>
  </si>
  <si>
    <t>obrubník betonový parkový přírodní 500x80x250mm</t>
  </si>
  <si>
    <t>249350485</t>
  </si>
  <si>
    <t>51</t>
  </si>
  <si>
    <t>919735112</t>
  </si>
  <si>
    <t>Řezání stávajícího živičného krytu hl do 100 mm</t>
  </si>
  <si>
    <t>1750641789</t>
  </si>
  <si>
    <t>Řezání stávajícího živičného krytu nebo podkladu hloubky přes 50 do 100 mm</t>
  </si>
  <si>
    <t>2*10,5+2*12,0</t>
  </si>
  <si>
    <t>998</t>
  </si>
  <si>
    <t>Přesun hmot</t>
  </si>
  <si>
    <t>52</t>
  </si>
  <si>
    <t>998276101</t>
  </si>
  <si>
    <t>Přesun hmot pro trubní vedení z trub z plastických hmot otevřený výkop</t>
  </si>
  <si>
    <t>1669076145</t>
  </si>
  <si>
    <t>Přesun hmot pro trubní vedení hloubené z trub z plastických hmot nebo sklolaminátových pro vodovody nebo kanalizace v otevřeném výkopu dopravní vzdálenost do 15 m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</si>
</sst>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30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30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34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35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36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37</v>
      </c>
      <c r="E29" s="46"/>
      <c r="F29" s="31" t="s">
        <v>38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39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40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41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42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43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44</v>
      </c>
      <c r="U35" s="53"/>
      <c r="V35" s="53"/>
      <c r="W35" s="53"/>
      <c r="X35" s="55" t="s">
        <v>45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47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48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49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48</v>
      </c>
      <c r="AI60" s="41"/>
      <c r="AJ60" s="41"/>
      <c r="AK60" s="41"/>
      <c r="AL60" s="41"/>
      <c r="AM60" s="63" t="s">
        <v>49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50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51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49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48</v>
      </c>
      <c r="AI75" s="41"/>
      <c r="AJ75" s="41"/>
      <c r="AK75" s="41"/>
      <c r="AL75" s="41"/>
      <c r="AM75" s="63" t="s">
        <v>49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52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2020201R04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Splašková kanalizace Louka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11. 2. 2022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53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31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54</v>
      </c>
      <c r="D92" s="93"/>
      <c r="E92" s="93"/>
      <c r="F92" s="93"/>
      <c r="G92" s="93"/>
      <c r="H92" s="94"/>
      <c r="I92" s="95" t="s">
        <v>55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56</v>
      </c>
      <c r="AH92" s="93"/>
      <c r="AI92" s="93"/>
      <c r="AJ92" s="93"/>
      <c r="AK92" s="93"/>
      <c r="AL92" s="93"/>
      <c r="AM92" s="93"/>
      <c r="AN92" s="95" t="s">
        <v>57</v>
      </c>
      <c r="AO92" s="93"/>
      <c r="AP92" s="97"/>
      <c r="AQ92" s="98" t="s">
        <v>58</v>
      </c>
      <c r="AR92" s="43"/>
      <c r="AS92" s="99" t="s">
        <v>59</v>
      </c>
      <c r="AT92" s="100" t="s">
        <v>60</v>
      </c>
      <c r="AU92" s="100" t="s">
        <v>61</v>
      </c>
      <c r="AV92" s="100" t="s">
        <v>62</v>
      </c>
      <c r="AW92" s="100" t="s">
        <v>63</v>
      </c>
      <c r="AX92" s="100" t="s">
        <v>64</v>
      </c>
      <c r="AY92" s="100" t="s">
        <v>65</v>
      </c>
      <c r="AZ92" s="100" t="s">
        <v>66</v>
      </c>
      <c r="BA92" s="100" t="s">
        <v>67</v>
      </c>
      <c r="BB92" s="100" t="s">
        <v>68</v>
      </c>
      <c r="BC92" s="100" t="s">
        <v>69</v>
      </c>
      <c r="BD92" s="101" t="s">
        <v>70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71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72</v>
      </c>
      <c r="BT94" s="116" t="s">
        <v>73</v>
      </c>
      <c r="BV94" s="116" t="s">
        <v>74</v>
      </c>
      <c r="BW94" s="116" t="s">
        <v>5</v>
      </c>
      <c r="BX94" s="116" t="s">
        <v>75</v>
      </c>
      <c r="CL94" s="116" t="s">
        <v>1</v>
      </c>
    </row>
    <row r="95" s="7" customFormat="1" ht="24.75" customHeight="1">
      <c r="A95" s="117" t="s">
        <v>76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'2020201R04 - Splašková ka...'!J28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77</v>
      </c>
      <c r="AR95" s="124"/>
      <c r="AS95" s="125">
        <v>0</v>
      </c>
      <c r="AT95" s="126">
        <f>ROUND(SUM(AV95:AW95),2)</f>
        <v>0</v>
      </c>
      <c r="AU95" s="127">
        <f>'2020201R04 - Splašková ka...'!P119</f>
        <v>0</v>
      </c>
      <c r="AV95" s="126">
        <f>'2020201R04 - Splašková ka...'!J31</f>
        <v>0</v>
      </c>
      <c r="AW95" s="126">
        <f>'2020201R04 - Splašková ka...'!J32</f>
        <v>0</v>
      </c>
      <c r="AX95" s="126">
        <f>'2020201R04 - Splašková ka...'!J33</f>
        <v>0</v>
      </c>
      <c r="AY95" s="126">
        <f>'2020201R04 - Splašková ka...'!J34</f>
        <v>0</v>
      </c>
      <c r="AZ95" s="126">
        <f>'2020201R04 - Splašková ka...'!F31</f>
        <v>0</v>
      </c>
      <c r="BA95" s="126">
        <f>'2020201R04 - Splašková ka...'!F32</f>
        <v>0</v>
      </c>
      <c r="BB95" s="126">
        <f>'2020201R04 - Splašková ka...'!F33</f>
        <v>0</v>
      </c>
      <c r="BC95" s="126">
        <f>'2020201R04 - Splašková ka...'!F34</f>
        <v>0</v>
      </c>
      <c r="BD95" s="128">
        <f>'2020201R04 - Splašková ka...'!F35</f>
        <v>0</v>
      </c>
      <c r="BE95" s="7"/>
      <c r="BT95" s="129" t="s">
        <v>78</v>
      </c>
      <c r="BU95" s="129" t="s">
        <v>79</v>
      </c>
      <c r="BV95" s="129" t="s">
        <v>74</v>
      </c>
      <c r="BW95" s="129" t="s">
        <v>5</v>
      </c>
      <c r="BX95" s="129" t="s">
        <v>75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TrdliZMs2rbcZy9lWbylQ4ijapms1dq44S9kDz80W+ZTlnF49e9uy8c2xnjFVgGC6yi+ipJvuTTOzCoxqpuuCw==" hashValue="NzRSAAMhnecPXObEwiVZsApEIShveELREZRWMThKoU2rEUVvXvyJJ0cbnD/dQ4OlHRF+9l6UyIT323pLyvuws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0201R04 - Splašková k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80</v>
      </c>
    </row>
    <row r="4" s="1" customFormat="1" ht="24.96" customHeight="1">
      <c r="B4" s="19"/>
      <c r="D4" s="132" t="s">
        <v>81</v>
      </c>
      <c r="L4" s="19"/>
      <c r="M4" s="133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11. 2. 2022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tr">
        <f>IF('Rekapitulace stavby'!AN10="","",'Rekapitulace stavby'!AN10)</f>
        <v/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tr">
        <f>IF('Rekapitulace stavby'!E11="","",'Rekapitulace stavby'!E11)</f>
        <v xml:space="preserve"> </v>
      </c>
      <c r="F13" s="37"/>
      <c r="G13" s="37"/>
      <c r="H13" s="37"/>
      <c r="I13" s="134" t="s">
        <v>26</v>
      </c>
      <c r="J13" s="136" t="str">
        <f>IF('Rekapitulace stavby'!AN11="","",'Rekapitulace stavby'!AN11)</f>
        <v/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27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26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29</v>
      </c>
      <c r="E18" s="37"/>
      <c r="F18" s="37"/>
      <c r="G18" s="37"/>
      <c r="H18" s="37"/>
      <c r="I18" s="134" t="s">
        <v>25</v>
      </c>
      <c r="J18" s="136" t="str">
        <f>IF('Rekapitulace stavby'!AN16="","",'Rekapitulace stavby'!AN16)</f>
        <v/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tr">
        <f>IF('Rekapitulace stavby'!E17="","",'Rekapitulace stavby'!E17)</f>
        <v xml:space="preserve"> </v>
      </c>
      <c r="F19" s="37"/>
      <c r="G19" s="37"/>
      <c r="H19" s="37"/>
      <c r="I19" s="134" t="s">
        <v>26</v>
      </c>
      <c r="J19" s="136" t="str">
        <f>IF('Rekapitulace stavby'!AN17="","",'Rekapitulace stavby'!AN17)</f>
        <v/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31</v>
      </c>
      <c r="E21" s="37"/>
      <c r="F21" s="37"/>
      <c r="G21" s="37"/>
      <c r="H21" s="37"/>
      <c r="I21" s="134" t="s">
        <v>25</v>
      </c>
      <c r="J21" s="136" t="str">
        <f>IF('Rekapitulace stavby'!AN19="","",'Rekapitulace stavby'!AN19)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tr">
        <f>IF('Rekapitulace stavby'!E20="","",'Rekapitulace stavby'!E20)</f>
        <v xml:space="preserve"> </v>
      </c>
      <c r="F22" s="37"/>
      <c r="G22" s="37"/>
      <c r="H22" s="37"/>
      <c r="I22" s="134" t="s">
        <v>26</v>
      </c>
      <c r="J22" s="136" t="str">
        <f>IF('Rekapitulace stavby'!AN20="","",'Rekapitulace stavby'!AN20)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32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33</v>
      </c>
      <c r="E28" s="37"/>
      <c r="F28" s="37"/>
      <c r="G28" s="37"/>
      <c r="H28" s="37"/>
      <c r="I28" s="37"/>
      <c r="J28" s="144">
        <f>ROUND(J119,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35</v>
      </c>
      <c r="G30" s="37"/>
      <c r="H30" s="37"/>
      <c r="I30" s="145" t="s">
        <v>34</v>
      </c>
      <c r="J30" s="145" t="s">
        <v>36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37</v>
      </c>
      <c r="E31" s="134" t="s">
        <v>38</v>
      </c>
      <c r="F31" s="147">
        <f>ROUND((SUM(BE119:BE265)),  2)</f>
        <v>0</v>
      </c>
      <c r="G31" s="37"/>
      <c r="H31" s="37"/>
      <c r="I31" s="148">
        <v>0.20999999999999999</v>
      </c>
      <c r="J31" s="147">
        <f>ROUND(((SUM(BE119:BE265))*I31),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39</v>
      </c>
      <c r="F32" s="147">
        <f>ROUND((SUM(BF119:BF265)),  2)</f>
        <v>0</v>
      </c>
      <c r="G32" s="37"/>
      <c r="H32" s="37"/>
      <c r="I32" s="148">
        <v>0.14999999999999999</v>
      </c>
      <c r="J32" s="147">
        <f>ROUND(((SUM(BF119:BF265))*I32),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40</v>
      </c>
      <c r="F33" s="147">
        <f>ROUND((SUM(BG119:BG265)),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41</v>
      </c>
      <c r="F34" s="147">
        <f>ROUND((SUM(BH119:BH265)),  2)</f>
        <v>0</v>
      </c>
      <c r="G34" s="37"/>
      <c r="H34" s="37"/>
      <c r="I34" s="148">
        <v>0.14999999999999999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42</v>
      </c>
      <c r="F35" s="147">
        <f>ROUND((SUM(BI119:BI265)),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43</v>
      </c>
      <c r="E37" s="151"/>
      <c r="F37" s="151"/>
      <c r="G37" s="152" t="s">
        <v>44</v>
      </c>
      <c r="H37" s="153" t="s">
        <v>45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46</v>
      </c>
      <c r="E50" s="157"/>
      <c r="F50" s="157"/>
      <c r="G50" s="156" t="s">
        <v>47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48</v>
      </c>
      <c r="E61" s="159"/>
      <c r="F61" s="160" t="s">
        <v>49</v>
      </c>
      <c r="G61" s="158" t="s">
        <v>48</v>
      </c>
      <c r="H61" s="159"/>
      <c r="I61" s="159"/>
      <c r="J61" s="161" t="s">
        <v>49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50</v>
      </c>
      <c r="E65" s="162"/>
      <c r="F65" s="162"/>
      <c r="G65" s="156" t="s">
        <v>51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48</v>
      </c>
      <c r="E76" s="159"/>
      <c r="F76" s="160" t="s">
        <v>49</v>
      </c>
      <c r="G76" s="158" t="s">
        <v>48</v>
      </c>
      <c r="H76" s="159"/>
      <c r="I76" s="159"/>
      <c r="J76" s="161" t="s">
        <v>49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82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75" t="str">
        <f>E7</f>
        <v>Splašková kanalizace Louka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 xml:space="preserve"> </v>
      </c>
      <c r="G87" s="39"/>
      <c r="H87" s="39"/>
      <c r="I87" s="31" t="s">
        <v>22</v>
      </c>
      <c r="J87" s="78" t="str">
        <f>IF(J10="","",J10)</f>
        <v>11. 2. 2022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9"/>
      <c r="E89" s="39"/>
      <c r="F89" s="26" t="str">
        <f>E13</f>
        <v xml:space="preserve"> </v>
      </c>
      <c r="G89" s="39"/>
      <c r="H89" s="39"/>
      <c r="I89" s="31" t="s">
        <v>29</v>
      </c>
      <c r="J89" s="35" t="str">
        <f>E19</f>
        <v xml:space="preserve"> 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27</v>
      </c>
      <c r="D90" s="39"/>
      <c r="E90" s="39"/>
      <c r="F90" s="26" t="str">
        <f>IF(E16="","",E16)</f>
        <v>Vyplň údaj</v>
      </c>
      <c r="G90" s="39"/>
      <c r="H90" s="39"/>
      <c r="I90" s="31" t="s">
        <v>31</v>
      </c>
      <c r="J90" s="35" t="str">
        <f>E22</f>
        <v xml:space="preserve"> 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67" t="s">
        <v>83</v>
      </c>
      <c r="D92" s="168"/>
      <c r="E92" s="168"/>
      <c r="F92" s="168"/>
      <c r="G92" s="168"/>
      <c r="H92" s="168"/>
      <c r="I92" s="168"/>
      <c r="J92" s="169" t="s">
        <v>84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0" t="s">
        <v>85</v>
      </c>
      <c r="D94" s="39"/>
      <c r="E94" s="39"/>
      <c r="F94" s="39"/>
      <c r="G94" s="39"/>
      <c r="H94" s="39"/>
      <c r="I94" s="39"/>
      <c r="J94" s="109">
        <f>J119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86</v>
      </c>
    </row>
    <row r="95" s="9" customFormat="1" ht="24.96" customHeight="1">
      <c r="A95" s="9"/>
      <c r="B95" s="171"/>
      <c r="C95" s="172"/>
      <c r="D95" s="173" t="s">
        <v>87</v>
      </c>
      <c r="E95" s="174"/>
      <c r="F95" s="174"/>
      <c r="G95" s="174"/>
      <c r="H95" s="174"/>
      <c r="I95" s="174"/>
      <c r="J95" s="175">
        <f>J120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88</v>
      </c>
      <c r="E96" s="180"/>
      <c r="F96" s="180"/>
      <c r="G96" s="180"/>
      <c r="H96" s="180"/>
      <c r="I96" s="180"/>
      <c r="J96" s="181">
        <f>J121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7"/>
      <c r="C97" s="178"/>
      <c r="D97" s="179" t="s">
        <v>89</v>
      </c>
      <c r="E97" s="180"/>
      <c r="F97" s="180"/>
      <c r="G97" s="180"/>
      <c r="H97" s="180"/>
      <c r="I97" s="180"/>
      <c r="J97" s="181">
        <f>J185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7"/>
      <c r="C98" s="178"/>
      <c r="D98" s="179" t="s">
        <v>90</v>
      </c>
      <c r="E98" s="180"/>
      <c r="F98" s="180"/>
      <c r="G98" s="180"/>
      <c r="H98" s="180"/>
      <c r="I98" s="180"/>
      <c r="J98" s="181">
        <f>J189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91</v>
      </c>
      <c r="E99" s="180"/>
      <c r="F99" s="180"/>
      <c r="G99" s="180"/>
      <c r="H99" s="180"/>
      <c r="I99" s="180"/>
      <c r="J99" s="181">
        <f>J215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7"/>
      <c r="C100" s="178"/>
      <c r="D100" s="179" t="s">
        <v>92</v>
      </c>
      <c r="E100" s="180"/>
      <c r="F100" s="180"/>
      <c r="G100" s="180"/>
      <c r="H100" s="180"/>
      <c r="I100" s="180"/>
      <c r="J100" s="181">
        <f>J255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7"/>
      <c r="C101" s="178"/>
      <c r="D101" s="179" t="s">
        <v>93</v>
      </c>
      <c r="E101" s="180"/>
      <c r="F101" s="180"/>
      <c r="G101" s="180"/>
      <c r="H101" s="180"/>
      <c r="I101" s="180"/>
      <c r="J101" s="181">
        <f>J263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94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75" t="str">
        <f>E7</f>
        <v>Splašková kanalizace Louka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9"/>
      <c r="E113" s="39"/>
      <c r="F113" s="26" t="str">
        <f>F10</f>
        <v xml:space="preserve"> </v>
      </c>
      <c r="G113" s="39"/>
      <c r="H113" s="39"/>
      <c r="I113" s="31" t="s">
        <v>22</v>
      </c>
      <c r="J113" s="78" t="str">
        <f>IF(J10="","",J10)</f>
        <v>11. 2. 2022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24</v>
      </c>
      <c r="D115" s="39"/>
      <c r="E115" s="39"/>
      <c r="F115" s="26" t="str">
        <f>E13</f>
        <v xml:space="preserve"> </v>
      </c>
      <c r="G115" s="39"/>
      <c r="H115" s="39"/>
      <c r="I115" s="31" t="s">
        <v>29</v>
      </c>
      <c r="J115" s="35" t="str">
        <f>E19</f>
        <v xml:space="preserve"> 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27</v>
      </c>
      <c r="D116" s="39"/>
      <c r="E116" s="39"/>
      <c r="F116" s="26" t="str">
        <f>IF(E16="","",E16)</f>
        <v>Vyplň údaj</v>
      </c>
      <c r="G116" s="39"/>
      <c r="H116" s="39"/>
      <c r="I116" s="31" t="s">
        <v>31</v>
      </c>
      <c r="J116" s="35" t="str">
        <f>E22</f>
        <v xml:space="preserve"> 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83"/>
      <c r="B118" s="184"/>
      <c r="C118" s="185" t="s">
        <v>95</v>
      </c>
      <c r="D118" s="186" t="s">
        <v>58</v>
      </c>
      <c r="E118" s="186" t="s">
        <v>54</v>
      </c>
      <c r="F118" s="186" t="s">
        <v>55</v>
      </c>
      <c r="G118" s="186" t="s">
        <v>96</v>
      </c>
      <c r="H118" s="186" t="s">
        <v>97</v>
      </c>
      <c r="I118" s="186" t="s">
        <v>98</v>
      </c>
      <c r="J118" s="187" t="s">
        <v>84</v>
      </c>
      <c r="K118" s="188" t="s">
        <v>99</v>
      </c>
      <c r="L118" s="189"/>
      <c r="M118" s="99" t="s">
        <v>1</v>
      </c>
      <c r="N118" s="100" t="s">
        <v>37</v>
      </c>
      <c r="O118" s="100" t="s">
        <v>100</v>
      </c>
      <c r="P118" s="100" t="s">
        <v>101</v>
      </c>
      <c r="Q118" s="100" t="s">
        <v>102</v>
      </c>
      <c r="R118" s="100" t="s">
        <v>103</v>
      </c>
      <c r="S118" s="100" t="s">
        <v>104</v>
      </c>
      <c r="T118" s="101" t="s">
        <v>105</v>
      </c>
      <c r="U118" s="183"/>
      <c r="V118" s="183"/>
      <c r="W118" s="183"/>
      <c r="X118" s="183"/>
      <c r="Y118" s="183"/>
      <c r="Z118" s="183"/>
      <c r="AA118" s="183"/>
      <c r="AB118" s="183"/>
      <c r="AC118" s="183"/>
      <c r="AD118" s="183"/>
      <c r="AE118" s="183"/>
    </row>
    <row r="119" s="2" customFormat="1" ht="22.8" customHeight="1">
      <c r="A119" s="37"/>
      <c r="B119" s="38"/>
      <c r="C119" s="106" t="s">
        <v>106</v>
      </c>
      <c r="D119" s="39"/>
      <c r="E119" s="39"/>
      <c r="F119" s="39"/>
      <c r="G119" s="39"/>
      <c r="H119" s="39"/>
      <c r="I119" s="39"/>
      <c r="J119" s="190">
        <f>BK119</f>
        <v>0</v>
      </c>
      <c r="K119" s="39"/>
      <c r="L119" s="43"/>
      <c r="M119" s="102"/>
      <c r="N119" s="191"/>
      <c r="O119" s="103"/>
      <c r="P119" s="192">
        <f>P120</f>
        <v>0</v>
      </c>
      <c r="Q119" s="103"/>
      <c r="R119" s="192">
        <f>R120</f>
        <v>80.088698750000006</v>
      </c>
      <c r="S119" s="103"/>
      <c r="T119" s="193">
        <f>T120</f>
        <v>97.820000000000007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72</v>
      </c>
      <c r="AU119" s="16" t="s">
        <v>86</v>
      </c>
      <c r="BK119" s="194">
        <f>BK120</f>
        <v>0</v>
      </c>
    </row>
    <row r="120" s="12" customFormat="1" ht="25.92" customHeight="1">
      <c r="A120" s="12"/>
      <c r="B120" s="195"/>
      <c r="C120" s="196"/>
      <c r="D120" s="197" t="s">
        <v>72</v>
      </c>
      <c r="E120" s="198" t="s">
        <v>107</v>
      </c>
      <c r="F120" s="198" t="s">
        <v>108</v>
      </c>
      <c r="G120" s="196"/>
      <c r="H120" s="196"/>
      <c r="I120" s="199"/>
      <c r="J120" s="200">
        <f>BK120</f>
        <v>0</v>
      </c>
      <c r="K120" s="196"/>
      <c r="L120" s="201"/>
      <c r="M120" s="202"/>
      <c r="N120" s="203"/>
      <c r="O120" s="203"/>
      <c r="P120" s="204">
        <f>P121+P185+P189+P215+P255+P263</f>
        <v>0</v>
      </c>
      <c r="Q120" s="203"/>
      <c r="R120" s="204">
        <f>R121+R185+R189+R215+R255+R263</f>
        <v>80.088698750000006</v>
      </c>
      <c r="S120" s="203"/>
      <c r="T120" s="205">
        <f>T121+T185+T189+T215+T255+T263</f>
        <v>97.820000000000007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6" t="s">
        <v>78</v>
      </c>
      <c r="AT120" s="207" t="s">
        <v>72</v>
      </c>
      <c r="AU120" s="207" t="s">
        <v>73</v>
      </c>
      <c r="AY120" s="206" t="s">
        <v>109</v>
      </c>
      <c r="BK120" s="208">
        <f>BK121+BK185+BK189+BK215+BK255+BK263</f>
        <v>0</v>
      </c>
    </row>
    <row r="121" s="12" customFormat="1" ht="22.8" customHeight="1">
      <c r="A121" s="12"/>
      <c r="B121" s="195"/>
      <c r="C121" s="196"/>
      <c r="D121" s="197" t="s">
        <v>72</v>
      </c>
      <c r="E121" s="209" t="s">
        <v>78</v>
      </c>
      <c r="F121" s="209" t="s">
        <v>110</v>
      </c>
      <c r="G121" s="196"/>
      <c r="H121" s="196"/>
      <c r="I121" s="199"/>
      <c r="J121" s="210">
        <f>BK121</f>
        <v>0</v>
      </c>
      <c r="K121" s="196"/>
      <c r="L121" s="201"/>
      <c r="M121" s="202"/>
      <c r="N121" s="203"/>
      <c r="O121" s="203"/>
      <c r="P121" s="204">
        <f>SUM(P122:P184)</f>
        <v>0</v>
      </c>
      <c r="Q121" s="203"/>
      <c r="R121" s="204">
        <f>SUM(R122:R184)</f>
        <v>3.6802236799999997</v>
      </c>
      <c r="S121" s="203"/>
      <c r="T121" s="205">
        <f>SUM(T122:T184)</f>
        <v>97.820000000000007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6" t="s">
        <v>78</v>
      </c>
      <c r="AT121" s="207" t="s">
        <v>72</v>
      </c>
      <c r="AU121" s="207" t="s">
        <v>78</v>
      </c>
      <c r="AY121" s="206" t="s">
        <v>109</v>
      </c>
      <c r="BK121" s="208">
        <f>SUM(BK122:BK184)</f>
        <v>0</v>
      </c>
    </row>
    <row r="122" s="2" customFormat="1" ht="21.75" customHeight="1">
      <c r="A122" s="37"/>
      <c r="B122" s="38"/>
      <c r="C122" s="211" t="s">
        <v>78</v>
      </c>
      <c r="D122" s="211" t="s">
        <v>111</v>
      </c>
      <c r="E122" s="212" t="s">
        <v>112</v>
      </c>
      <c r="F122" s="213" t="s">
        <v>113</v>
      </c>
      <c r="G122" s="214" t="s">
        <v>114</v>
      </c>
      <c r="H122" s="215">
        <v>70.5</v>
      </c>
      <c r="I122" s="216"/>
      <c r="J122" s="217">
        <f>ROUND(I122*H122,2)</f>
        <v>0</v>
      </c>
      <c r="K122" s="218"/>
      <c r="L122" s="43"/>
      <c r="M122" s="219" t="s">
        <v>1</v>
      </c>
      <c r="N122" s="220" t="s">
        <v>38</v>
      </c>
      <c r="O122" s="90"/>
      <c r="P122" s="221">
        <f>O122*H122</f>
        <v>0</v>
      </c>
      <c r="Q122" s="221">
        <v>0</v>
      </c>
      <c r="R122" s="221">
        <f>Q122*H122</f>
        <v>0</v>
      </c>
      <c r="S122" s="221">
        <v>0</v>
      </c>
      <c r="T122" s="22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23" t="s">
        <v>115</v>
      </c>
      <c r="AT122" s="223" t="s">
        <v>111</v>
      </c>
      <c r="AU122" s="223" t="s">
        <v>80</v>
      </c>
      <c r="AY122" s="16" t="s">
        <v>109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6" t="s">
        <v>78</v>
      </c>
      <c r="BK122" s="224">
        <f>ROUND(I122*H122,2)</f>
        <v>0</v>
      </c>
      <c r="BL122" s="16" t="s">
        <v>115</v>
      </c>
      <c r="BM122" s="223" t="s">
        <v>116</v>
      </c>
    </row>
    <row r="123" s="2" customFormat="1">
      <c r="A123" s="37"/>
      <c r="B123" s="38"/>
      <c r="C123" s="39"/>
      <c r="D123" s="225" t="s">
        <v>117</v>
      </c>
      <c r="E123" s="39"/>
      <c r="F123" s="226" t="s">
        <v>118</v>
      </c>
      <c r="G123" s="39"/>
      <c r="H123" s="39"/>
      <c r="I123" s="227"/>
      <c r="J123" s="39"/>
      <c r="K123" s="39"/>
      <c r="L123" s="43"/>
      <c r="M123" s="228"/>
      <c r="N123" s="229"/>
      <c r="O123" s="90"/>
      <c r="P123" s="90"/>
      <c r="Q123" s="90"/>
      <c r="R123" s="90"/>
      <c r="S123" s="90"/>
      <c r="T123" s="91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117</v>
      </c>
      <c r="AU123" s="16" t="s">
        <v>80</v>
      </c>
    </row>
    <row r="124" s="2" customFormat="1" ht="24.15" customHeight="1">
      <c r="A124" s="37"/>
      <c r="B124" s="38"/>
      <c r="C124" s="211" t="s">
        <v>80</v>
      </c>
      <c r="D124" s="211" t="s">
        <v>111</v>
      </c>
      <c r="E124" s="212" t="s">
        <v>119</v>
      </c>
      <c r="F124" s="213" t="s">
        <v>120</v>
      </c>
      <c r="G124" s="214" t="s">
        <v>114</v>
      </c>
      <c r="H124" s="215">
        <v>23</v>
      </c>
      <c r="I124" s="216"/>
      <c r="J124" s="217">
        <f>ROUND(I124*H124,2)</f>
        <v>0</v>
      </c>
      <c r="K124" s="218"/>
      <c r="L124" s="43"/>
      <c r="M124" s="219" t="s">
        <v>1</v>
      </c>
      <c r="N124" s="220" t="s">
        <v>38</v>
      </c>
      <c r="O124" s="90"/>
      <c r="P124" s="221">
        <f>O124*H124</f>
        <v>0</v>
      </c>
      <c r="Q124" s="221">
        <v>0</v>
      </c>
      <c r="R124" s="221">
        <f>Q124*H124</f>
        <v>0</v>
      </c>
      <c r="S124" s="221">
        <v>0.26000000000000001</v>
      </c>
      <c r="T124" s="222">
        <f>S124*H124</f>
        <v>5.9800000000000004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3" t="s">
        <v>115</v>
      </c>
      <c r="AT124" s="223" t="s">
        <v>111</v>
      </c>
      <c r="AU124" s="223" t="s">
        <v>80</v>
      </c>
      <c r="AY124" s="16" t="s">
        <v>109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6" t="s">
        <v>78</v>
      </c>
      <c r="BK124" s="224">
        <f>ROUND(I124*H124,2)</f>
        <v>0</v>
      </c>
      <c r="BL124" s="16" t="s">
        <v>115</v>
      </c>
      <c r="BM124" s="223" t="s">
        <v>121</v>
      </c>
    </row>
    <row r="125" s="2" customFormat="1">
      <c r="A125" s="37"/>
      <c r="B125" s="38"/>
      <c r="C125" s="39"/>
      <c r="D125" s="225" t="s">
        <v>117</v>
      </c>
      <c r="E125" s="39"/>
      <c r="F125" s="226" t="s">
        <v>122</v>
      </c>
      <c r="G125" s="39"/>
      <c r="H125" s="39"/>
      <c r="I125" s="227"/>
      <c r="J125" s="39"/>
      <c r="K125" s="39"/>
      <c r="L125" s="43"/>
      <c r="M125" s="228"/>
      <c r="N125" s="229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117</v>
      </c>
      <c r="AU125" s="16" t="s">
        <v>80</v>
      </c>
    </row>
    <row r="126" s="13" customFormat="1">
      <c r="A126" s="13"/>
      <c r="B126" s="230"/>
      <c r="C126" s="231"/>
      <c r="D126" s="225" t="s">
        <v>123</v>
      </c>
      <c r="E126" s="232" t="s">
        <v>1</v>
      </c>
      <c r="F126" s="233" t="s">
        <v>124</v>
      </c>
      <c r="G126" s="231"/>
      <c r="H126" s="234">
        <v>23</v>
      </c>
      <c r="I126" s="235"/>
      <c r="J126" s="231"/>
      <c r="K126" s="231"/>
      <c r="L126" s="236"/>
      <c r="M126" s="237"/>
      <c r="N126" s="238"/>
      <c r="O126" s="238"/>
      <c r="P126" s="238"/>
      <c r="Q126" s="238"/>
      <c r="R126" s="238"/>
      <c r="S126" s="238"/>
      <c r="T126" s="23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0" t="s">
        <v>123</v>
      </c>
      <c r="AU126" s="240" t="s">
        <v>80</v>
      </c>
      <c r="AV126" s="13" t="s">
        <v>80</v>
      </c>
      <c r="AW126" s="13" t="s">
        <v>30</v>
      </c>
      <c r="AX126" s="13" t="s">
        <v>78</v>
      </c>
      <c r="AY126" s="240" t="s">
        <v>109</v>
      </c>
    </row>
    <row r="127" s="2" customFormat="1" ht="33" customHeight="1">
      <c r="A127" s="37"/>
      <c r="B127" s="38"/>
      <c r="C127" s="211" t="s">
        <v>125</v>
      </c>
      <c r="D127" s="211" t="s">
        <v>111</v>
      </c>
      <c r="E127" s="212" t="s">
        <v>126</v>
      </c>
      <c r="F127" s="213" t="s">
        <v>127</v>
      </c>
      <c r="G127" s="214" t="s">
        <v>114</v>
      </c>
      <c r="H127" s="215">
        <v>23</v>
      </c>
      <c r="I127" s="216"/>
      <c r="J127" s="217">
        <f>ROUND(I127*H127,2)</f>
        <v>0</v>
      </c>
      <c r="K127" s="218"/>
      <c r="L127" s="43"/>
      <c r="M127" s="219" t="s">
        <v>1</v>
      </c>
      <c r="N127" s="220" t="s">
        <v>38</v>
      </c>
      <c r="O127" s="90"/>
      <c r="P127" s="221">
        <f>O127*H127</f>
        <v>0</v>
      </c>
      <c r="Q127" s="221">
        <v>0</v>
      </c>
      <c r="R127" s="221">
        <f>Q127*H127</f>
        <v>0</v>
      </c>
      <c r="S127" s="221">
        <v>0.29999999999999999</v>
      </c>
      <c r="T127" s="222">
        <f>S127*H127</f>
        <v>6.8999999999999995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3" t="s">
        <v>115</v>
      </c>
      <c r="AT127" s="223" t="s">
        <v>111</v>
      </c>
      <c r="AU127" s="223" t="s">
        <v>80</v>
      </c>
      <c r="AY127" s="16" t="s">
        <v>109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6" t="s">
        <v>78</v>
      </c>
      <c r="BK127" s="224">
        <f>ROUND(I127*H127,2)</f>
        <v>0</v>
      </c>
      <c r="BL127" s="16" t="s">
        <v>115</v>
      </c>
      <c r="BM127" s="223" t="s">
        <v>128</v>
      </c>
    </row>
    <row r="128" s="2" customFormat="1">
      <c r="A128" s="37"/>
      <c r="B128" s="38"/>
      <c r="C128" s="39"/>
      <c r="D128" s="225" t="s">
        <v>117</v>
      </c>
      <c r="E128" s="39"/>
      <c r="F128" s="226" t="s">
        <v>129</v>
      </c>
      <c r="G128" s="39"/>
      <c r="H128" s="39"/>
      <c r="I128" s="227"/>
      <c r="J128" s="39"/>
      <c r="K128" s="39"/>
      <c r="L128" s="43"/>
      <c r="M128" s="228"/>
      <c r="N128" s="229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117</v>
      </c>
      <c r="AU128" s="16" t="s">
        <v>80</v>
      </c>
    </row>
    <row r="129" s="13" customFormat="1">
      <c r="A129" s="13"/>
      <c r="B129" s="230"/>
      <c r="C129" s="231"/>
      <c r="D129" s="225" t="s">
        <v>123</v>
      </c>
      <c r="E129" s="232" t="s">
        <v>1</v>
      </c>
      <c r="F129" s="233" t="s">
        <v>124</v>
      </c>
      <c r="G129" s="231"/>
      <c r="H129" s="234">
        <v>23</v>
      </c>
      <c r="I129" s="235"/>
      <c r="J129" s="231"/>
      <c r="K129" s="231"/>
      <c r="L129" s="236"/>
      <c r="M129" s="237"/>
      <c r="N129" s="238"/>
      <c r="O129" s="238"/>
      <c r="P129" s="238"/>
      <c r="Q129" s="238"/>
      <c r="R129" s="238"/>
      <c r="S129" s="238"/>
      <c r="T129" s="23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0" t="s">
        <v>123</v>
      </c>
      <c r="AU129" s="240" t="s">
        <v>80</v>
      </c>
      <c r="AV129" s="13" t="s">
        <v>80</v>
      </c>
      <c r="AW129" s="13" t="s">
        <v>30</v>
      </c>
      <c r="AX129" s="13" t="s">
        <v>78</v>
      </c>
      <c r="AY129" s="240" t="s">
        <v>109</v>
      </c>
    </row>
    <row r="130" s="2" customFormat="1" ht="33" customHeight="1">
      <c r="A130" s="37"/>
      <c r="B130" s="38"/>
      <c r="C130" s="211" t="s">
        <v>115</v>
      </c>
      <c r="D130" s="211" t="s">
        <v>111</v>
      </c>
      <c r="E130" s="212" t="s">
        <v>130</v>
      </c>
      <c r="F130" s="213" t="s">
        <v>131</v>
      </c>
      <c r="G130" s="214" t="s">
        <v>114</v>
      </c>
      <c r="H130" s="215">
        <v>45</v>
      </c>
      <c r="I130" s="216"/>
      <c r="J130" s="217">
        <f>ROUND(I130*H130,2)</f>
        <v>0</v>
      </c>
      <c r="K130" s="218"/>
      <c r="L130" s="43"/>
      <c r="M130" s="219" t="s">
        <v>1</v>
      </c>
      <c r="N130" s="220" t="s">
        <v>38</v>
      </c>
      <c r="O130" s="90"/>
      <c r="P130" s="221">
        <f>O130*H130</f>
        <v>0</v>
      </c>
      <c r="Q130" s="221">
        <v>0</v>
      </c>
      <c r="R130" s="221">
        <f>Q130*H130</f>
        <v>0</v>
      </c>
      <c r="S130" s="221">
        <v>0.44</v>
      </c>
      <c r="T130" s="222">
        <f>S130*H130</f>
        <v>19.800000000000001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3" t="s">
        <v>115</v>
      </c>
      <c r="AT130" s="223" t="s">
        <v>111</v>
      </c>
      <c r="AU130" s="223" t="s">
        <v>80</v>
      </c>
      <c r="AY130" s="16" t="s">
        <v>109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6" t="s">
        <v>78</v>
      </c>
      <c r="BK130" s="224">
        <f>ROUND(I130*H130,2)</f>
        <v>0</v>
      </c>
      <c r="BL130" s="16" t="s">
        <v>115</v>
      </c>
      <c r="BM130" s="223" t="s">
        <v>132</v>
      </c>
    </row>
    <row r="131" s="2" customFormat="1">
      <c r="A131" s="37"/>
      <c r="B131" s="38"/>
      <c r="C131" s="39"/>
      <c r="D131" s="225" t="s">
        <v>117</v>
      </c>
      <c r="E131" s="39"/>
      <c r="F131" s="226" t="s">
        <v>133</v>
      </c>
      <c r="G131" s="39"/>
      <c r="H131" s="39"/>
      <c r="I131" s="227"/>
      <c r="J131" s="39"/>
      <c r="K131" s="39"/>
      <c r="L131" s="43"/>
      <c r="M131" s="228"/>
      <c r="N131" s="229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117</v>
      </c>
      <c r="AU131" s="16" t="s">
        <v>80</v>
      </c>
    </row>
    <row r="132" s="2" customFormat="1" ht="24.15" customHeight="1">
      <c r="A132" s="37"/>
      <c r="B132" s="38"/>
      <c r="C132" s="211" t="s">
        <v>134</v>
      </c>
      <c r="D132" s="211" t="s">
        <v>111</v>
      </c>
      <c r="E132" s="212" t="s">
        <v>135</v>
      </c>
      <c r="F132" s="213" t="s">
        <v>136</v>
      </c>
      <c r="G132" s="214" t="s">
        <v>114</v>
      </c>
      <c r="H132" s="215">
        <v>45</v>
      </c>
      <c r="I132" s="216"/>
      <c r="J132" s="217">
        <f>ROUND(I132*H132,2)</f>
        <v>0</v>
      </c>
      <c r="K132" s="218"/>
      <c r="L132" s="43"/>
      <c r="M132" s="219" t="s">
        <v>1</v>
      </c>
      <c r="N132" s="220" t="s">
        <v>38</v>
      </c>
      <c r="O132" s="90"/>
      <c r="P132" s="221">
        <f>O132*H132</f>
        <v>0</v>
      </c>
      <c r="Q132" s="221">
        <v>0</v>
      </c>
      <c r="R132" s="221">
        <f>Q132*H132</f>
        <v>0</v>
      </c>
      <c r="S132" s="221">
        <v>0.22</v>
      </c>
      <c r="T132" s="222">
        <f>S132*H132</f>
        <v>9.9000000000000004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3" t="s">
        <v>115</v>
      </c>
      <c r="AT132" s="223" t="s">
        <v>111</v>
      </c>
      <c r="AU132" s="223" t="s">
        <v>80</v>
      </c>
      <c r="AY132" s="16" t="s">
        <v>109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6" t="s">
        <v>78</v>
      </c>
      <c r="BK132" s="224">
        <f>ROUND(I132*H132,2)</f>
        <v>0</v>
      </c>
      <c r="BL132" s="16" t="s">
        <v>115</v>
      </c>
      <c r="BM132" s="223" t="s">
        <v>137</v>
      </c>
    </row>
    <row r="133" s="2" customFormat="1">
      <c r="A133" s="37"/>
      <c r="B133" s="38"/>
      <c r="C133" s="39"/>
      <c r="D133" s="225" t="s">
        <v>117</v>
      </c>
      <c r="E133" s="39"/>
      <c r="F133" s="226" t="s">
        <v>138</v>
      </c>
      <c r="G133" s="39"/>
      <c r="H133" s="39"/>
      <c r="I133" s="227"/>
      <c r="J133" s="39"/>
      <c r="K133" s="39"/>
      <c r="L133" s="43"/>
      <c r="M133" s="228"/>
      <c r="N133" s="229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117</v>
      </c>
      <c r="AU133" s="16" t="s">
        <v>80</v>
      </c>
    </row>
    <row r="134" s="13" customFormat="1">
      <c r="A134" s="13"/>
      <c r="B134" s="230"/>
      <c r="C134" s="231"/>
      <c r="D134" s="225" t="s">
        <v>123</v>
      </c>
      <c r="E134" s="232" t="s">
        <v>1</v>
      </c>
      <c r="F134" s="233" t="s">
        <v>139</v>
      </c>
      <c r="G134" s="231"/>
      <c r="H134" s="234">
        <v>45</v>
      </c>
      <c r="I134" s="235"/>
      <c r="J134" s="231"/>
      <c r="K134" s="231"/>
      <c r="L134" s="236"/>
      <c r="M134" s="237"/>
      <c r="N134" s="238"/>
      <c r="O134" s="238"/>
      <c r="P134" s="238"/>
      <c r="Q134" s="238"/>
      <c r="R134" s="238"/>
      <c r="S134" s="238"/>
      <c r="T134" s="23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0" t="s">
        <v>123</v>
      </c>
      <c r="AU134" s="240" t="s">
        <v>80</v>
      </c>
      <c r="AV134" s="13" t="s">
        <v>80</v>
      </c>
      <c r="AW134" s="13" t="s">
        <v>30</v>
      </c>
      <c r="AX134" s="13" t="s">
        <v>78</v>
      </c>
      <c r="AY134" s="240" t="s">
        <v>109</v>
      </c>
    </row>
    <row r="135" s="2" customFormat="1" ht="24.15" customHeight="1">
      <c r="A135" s="37"/>
      <c r="B135" s="38"/>
      <c r="C135" s="211" t="s">
        <v>140</v>
      </c>
      <c r="D135" s="211" t="s">
        <v>111</v>
      </c>
      <c r="E135" s="212" t="s">
        <v>141</v>
      </c>
      <c r="F135" s="213" t="s">
        <v>142</v>
      </c>
      <c r="G135" s="214" t="s">
        <v>114</v>
      </c>
      <c r="H135" s="215">
        <v>165</v>
      </c>
      <c r="I135" s="216"/>
      <c r="J135" s="217">
        <f>ROUND(I135*H135,2)</f>
        <v>0</v>
      </c>
      <c r="K135" s="218"/>
      <c r="L135" s="43"/>
      <c r="M135" s="219" t="s">
        <v>1</v>
      </c>
      <c r="N135" s="220" t="s">
        <v>38</v>
      </c>
      <c r="O135" s="90"/>
      <c r="P135" s="221">
        <f>O135*H135</f>
        <v>0</v>
      </c>
      <c r="Q135" s="221">
        <v>0</v>
      </c>
      <c r="R135" s="221">
        <f>Q135*H135</f>
        <v>0</v>
      </c>
      <c r="S135" s="221">
        <v>0.29999999999999999</v>
      </c>
      <c r="T135" s="222">
        <f>S135*H135</f>
        <v>49.5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3" t="s">
        <v>115</v>
      </c>
      <c r="AT135" s="223" t="s">
        <v>111</v>
      </c>
      <c r="AU135" s="223" t="s">
        <v>80</v>
      </c>
      <c r="AY135" s="16" t="s">
        <v>109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6" t="s">
        <v>78</v>
      </c>
      <c r="BK135" s="224">
        <f>ROUND(I135*H135,2)</f>
        <v>0</v>
      </c>
      <c r="BL135" s="16" t="s">
        <v>115</v>
      </c>
      <c r="BM135" s="223" t="s">
        <v>143</v>
      </c>
    </row>
    <row r="136" s="2" customFormat="1">
      <c r="A136" s="37"/>
      <c r="B136" s="38"/>
      <c r="C136" s="39"/>
      <c r="D136" s="225" t="s">
        <v>117</v>
      </c>
      <c r="E136" s="39"/>
      <c r="F136" s="226" t="s">
        <v>144</v>
      </c>
      <c r="G136" s="39"/>
      <c r="H136" s="39"/>
      <c r="I136" s="227"/>
      <c r="J136" s="39"/>
      <c r="K136" s="39"/>
      <c r="L136" s="43"/>
      <c r="M136" s="228"/>
      <c r="N136" s="229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117</v>
      </c>
      <c r="AU136" s="16" t="s">
        <v>80</v>
      </c>
    </row>
    <row r="137" s="13" customFormat="1">
      <c r="A137" s="13"/>
      <c r="B137" s="230"/>
      <c r="C137" s="231"/>
      <c r="D137" s="225" t="s">
        <v>123</v>
      </c>
      <c r="E137" s="232" t="s">
        <v>1</v>
      </c>
      <c r="F137" s="233" t="s">
        <v>145</v>
      </c>
      <c r="G137" s="231"/>
      <c r="H137" s="234">
        <v>165</v>
      </c>
      <c r="I137" s="235"/>
      <c r="J137" s="231"/>
      <c r="K137" s="231"/>
      <c r="L137" s="236"/>
      <c r="M137" s="237"/>
      <c r="N137" s="238"/>
      <c r="O137" s="238"/>
      <c r="P137" s="238"/>
      <c r="Q137" s="238"/>
      <c r="R137" s="238"/>
      <c r="S137" s="238"/>
      <c r="T137" s="23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0" t="s">
        <v>123</v>
      </c>
      <c r="AU137" s="240" t="s">
        <v>80</v>
      </c>
      <c r="AV137" s="13" t="s">
        <v>80</v>
      </c>
      <c r="AW137" s="13" t="s">
        <v>30</v>
      </c>
      <c r="AX137" s="13" t="s">
        <v>78</v>
      </c>
      <c r="AY137" s="240" t="s">
        <v>109</v>
      </c>
    </row>
    <row r="138" s="2" customFormat="1" ht="16.5" customHeight="1">
      <c r="A138" s="37"/>
      <c r="B138" s="38"/>
      <c r="C138" s="211" t="s">
        <v>146</v>
      </c>
      <c r="D138" s="211" t="s">
        <v>111</v>
      </c>
      <c r="E138" s="212" t="s">
        <v>147</v>
      </c>
      <c r="F138" s="213" t="s">
        <v>148</v>
      </c>
      <c r="G138" s="214" t="s">
        <v>149</v>
      </c>
      <c r="H138" s="215">
        <v>28</v>
      </c>
      <c r="I138" s="216"/>
      <c r="J138" s="217">
        <f>ROUND(I138*H138,2)</f>
        <v>0</v>
      </c>
      <c r="K138" s="218"/>
      <c r="L138" s="43"/>
      <c r="M138" s="219" t="s">
        <v>1</v>
      </c>
      <c r="N138" s="220" t="s">
        <v>38</v>
      </c>
      <c r="O138" s="90"/>
      <c r="P138" s="221">
        <f>O138*H138</f>
        <v>0</v>
      </c>
      <c r="Q138" s="221">
        <v>0</v>
      </c>
      <c r="R138" s="221">
        <f>Q138*H138</f>
        <v>0</v>
      </c>
      <c r="S138" s="221">
        <v>0.20499999999999999</v>
      </c>
      <c r="T138" s="222">
        <f>S138*H138</f>
        <v>5.7399999999999993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3" t="s">
        <v>115</v>
      </c>
      <c r="AT138" s="223" t="s">
        <v>111</v>
      </c>
      <c r="AU138" s="223" t="s">
        <v>80</v>
      </c>
      <c r="AY138" s="16" t="s">
        <v>109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6" t="s">
        <v>78</v>
      </c>
      <c r="BK138" s="224">
        <f>ROUND(I138*H138,2)</f>
        <v>0</v>
      </c>
      <c r="BL138" s="16" t="s">
        <v>115</v>
      </c>
      <c r="BM138" s="223" t="s">
        <v>150</v>
      </c>
    </row>
    <row r="139" s="2" customFormat="1">
      <c r="A139" s="37"/>
      <c r="B139" s="38"/>
      <c r="C139" s="39"/>
      <c r="D139" s="225" t="s">
        <v>117</v>
      </c>
      <c r="E139" s="39"/>
      <c r="F139" s="226" t="s">
        <v>151</v>
      </c>
      <c r="G139" s="39"/>
      <c r="H139" s="39"/>
      <c r="I139" s="227"/>
      <c r="J139" s="39"/>
      <c r="K139" s="39"/>
      <c r="L139" s="43"/>
      <c r="M139" s="228"/>
      <c r="N139" s="229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117</v>
      </c>
      <c r="AU139" s="16" t="s">
        <v>80</v>
      </c>
    </row>
    <row r="140" s="13" customFormat="1">
      <c r="A140" s="13"/>
      <c r="B140" s="230"/>
      <c r="C140" s="231"/>
      <c r="D140" s="225" t="s">
        <v>123</v>
      </c>
      <c r="E140" s="232" t="s">
        <v>1</v>
      </c>
      <c r="F140" s="233" t="s">
        <v>152</v>
      </c>
      <c r="G140" s="231"/>
      <c r="H140" s="234">
        <v>28</v>
      </c>
      <c r="I140" s="235"/>
      <c r="J140" s="231"/>
      <c r="K140" s="231"/>
      <c r="L140" s="236"/>
      <c r="M140" s="237"/>
      <c r="N140" s="238"/>
      <c r="O140" s="238"/>
      <c r="P140" s="238"/>
      <c r="Q140" s="238"/>
      <c r="R140" s="238"/>
      <c r="S140" s="238"/>
      <c r="T140" s="23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0" t="s">
        <v>123</v>
      </c>
      <c r="AU140" s="240" t="s">
        <v>80</v>
      </c>
      <c r="AV140" s="13" t="s">
        <v>80</v>
      </c>
      <c r="AW140" s="13" t="s">
        <v>30</v>
      </c>
      <c r="AX140" s="13" t="s">
        <v>78</v>
      </c>
      <c r="AY140" s="240" t="s">
        <v>109</v>
      </c>
    </row>
    <row r="141" s="2" customFormat="1" ht="24.15" customHeight="1">
      <c r="A141" s="37"/>
      <c r="B141" s="38"/>
      <c r="C141" s="211" t="s">
        <v>153</v>
      </c>
      <c r="D141" s="211" t="s">
        <v>111</v>
      </c>
      <c r="E141" s="212" t="s">
        <v>154</v>
      </c>
      <c r="F141" s="213" t="s">
        <v>155</v>
      </c>
      <c r="G141" s="214" t="s">
        <v>149</v>
      </c>
      <c r="H141" s="215">
        <v>20</v>
      </c>
      <c r="I141" s="216"/>
      <c r="J141" s="217">
        <f>ROUND(I141*H141,2)</f>
        <v>0</v>
      </c>
      <c r="K141" s="218"/>
      <c r="L141" s="43"/>
      <c r="M141" s="219" t="s">
        <v>1</v>
      </c>
      <c r="N141" s="220" t="s">
        <v>38</v>
      </c>
      <c r="O141" s="90"/>
      <c r="P141" s="221">
        <f>O141*H141</f>
        <v>0</v>
      </c>
      <c r="Q141" s="221">
        <v>0.0086800000000000002</v>
      </c>
      <c r="R141" s="221">
        <f>Q141*H141</f>
        <v>0.1736</v>
      </c>
      <c r="S141" s="221">
        <v>0</v>
      </c>
      <c r="T141" s="22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3" t="s">
        <v>115</v>
      </c>
      <c r="AT141" s="223" t="s">
        <v>111</v>
      </c>
      <c r="AU141" s="223" t="s">
        <v>80</v>
      </c>
      <c r="AY141" s="16" t="s">
        <v>109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6" t="s">
        <v>78</v>
      </c>
      <c r="BK141" s="224">
        <f>ROUND(I141*H141,2)</f>
        <v>0</v>
      </c>
      <c r="BL141" s="16" t="s">
        <v>115</v>
      </c>
      <c r="BM141" s="223" t="s">
        <v>156</v>
      </c>
    </row>
    <row r="142" s="2" customFormat="1">
      <c r="A142" s="37"/>
      <c r="B142" s="38"/>
      <c r="C142" s="39"/>
      <c r="D142" s="225" t="s">
        <v>117</v>
      </c>
      <c r="E142" s="39"/>
      <c r="F142" s="226" t="s">
        <v>157</v>
      </c>
      <c r="G142" s="39"/>
      <c r="H142" s="39"/>
      <c r="I142" s="227"/>
      <c r="J142" s="39"/>
      <c r="K142" s="39"/>
      <c r="L142" s="43"/>
      <c r="M142" s="228"/>
      <c r="N142" s="229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117</v>
      </c>
      <c r="AU142" s="16" t="s">
        <v>80</v>
      </c>
    </row>
    <row r="143" s="2" customFormat="1" ht="24.15" customHeight="1">
      <c r="A143" s="37"/>
      <c r="B143" s="38"/>
      <c r="C143" s="211" t="s">
        <v>158</v>
      </c>
      <c r="D143" s="211" t="s">
        <v>111</v>
      </c>
      <c r="E143" s="212" t="s">
        <v>159</v>
      </c>
      <c r="F143" s="213" t="s">
        <v>160</v>
      </c>
      <c r="G143" s="214" t="s">
        <v>149</v>
      </c>
      <c r="H143" s="215">
        <v>35</v>
      </c>
      <c r="I143" s="216"/>
      <c r="J143" s="217">
        <f>ROUND(I143*H143,2)</f>
        <v>0</v>
      </c>
      <c r="K143" s="218"/>
      <c r="L143" s="43"/>
      <c r="M143" s="219" t="s">
        <v>1</v>
      </c>
      <c r="N143" s="220" t="s">
        <v>38</v>
      </c>
      <c r="O143" s="90"/>
      <c r="P143" s="221">
        <f>O143*H143</f>
        <v>0</v>
      </c>
      <c r="Q143" s="221">
        <v>0.06053</v>
      </c>
      <c r="R143" s="221">
        <f>Q143*H143</f>
        <v>2.1185499999999999</v>
      </c>
      <c r="S143" s="221">
        <v>0</v>
      </c>
      <c r="T143" s="222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3" t="s">
        <v>115</v>
      </c>
      <c r="AT143" s="223" t="s">
        <v>111</v>
      </c>
      <c r="AU143" s="223" t="s">
        <v>80</v>
      </c>
      <c r="AY143" s="16" t="s">
        <v>109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6" t="s">
        <v>78</v>
      </c>
      <c r="BK143" s="224">
        <f>ROUND(I143*H143,2)</f>
        <v>0</v>
      </c>
      <c r="BL143" s="16" t="s">
        <v>115</v>
      </c>
      <c r="BM143" s="223" t="s">
        <v>161</v>
      </c>
    </row>
    <row r="144" s="2" customFormat="1">
      <c r="A144" s="37"/>
      <c r="B144" s="38"/>
      <c r="C144" s="39"/>
      <c r="D144" s="225" t="s">
        <v>117</v>
      </c>
      <c r="E144" s="39"/>
      <c r="F144" s="226" t="s">
        <v>162</v>
      </c>
      <c r="G144" s="39"/>
      <c r="H144" s="39"/>
      <c r="I144" s="227"/>
      <c r="J144" s="39"/>
      <c r="K144" s="39"/>
      <c r="L144" s="43"/>
      <c r="M144" s="228"/>
      <c r="N144" s="229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117</v>
      </c>
      <c r="AU144" s="16" t="s">
        <v>80</v>
      </c>
    </row>
    <row r="145" s="2" customFormat="1" ht="24.15" customHeight="1">
      <c r="A145" s="37"/>
      <c r="B145" s="38"/>
      <c r="C145" s="211" t="s">
        <v>163</v>
      </c>
      <c r="D145" s="211" t="s">
        <v>111</v>
      </c>
      <c r="E145" s="212" t="s">
        <v>164</v>
      </c>
      <c r="F145" s="213" t="s">
        <v>165</v>
      </c>
      <c r="G145" s="214" t="s">
        <v>149</v>
      </c>
      <c r="H145" s="215">
        <v>5</v>
      </c>
      <c r="I145" s="216"/>
      <c r="J145" s="217">
        <f>ROUND(I145*H145,2)</f>
        <v>0</v>
      </c>
      <c r="K145" s="218"/>
      <c r="L145" s="43"/>
      <c r="M145" s="219" t="s">
        <v>1</v>
      </c>
      <c r="N145" s="220" t="s">
        <v>38</v>
      </c>
      <c r="O145" s="90"/>
      <c r="P145" s="221">
        <f>O145*H145</f>
        <v>0</v>
      </c>
      <c r="Q145" s="221">
        <v>0.011820000000000001</v>
      </c>
      <c r="R145" s="221">
        <f>Q145*H145</f>
        <v>0.0591</v>
      </c>
      <c r="S145" s="221">
        <v>0</v>
      </c>
      <c r="T145" s="22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3" t="s">
        <v>115</v>
      </c>
      <c r="AT145" s="223" t="s">
        <v>111</v>
      </c>
      <c r="AU145" s="223" t="s">
        <v>80</v>
      </c>
      <c r="AY145" s="16" t="s">
        <v>109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6" t="s">
        <v>78</v>
      </c>
      <c r="BK145" s="224">
        <f>ROUND(I145*H145,2)</f>
        <v>0</v>
      </c>
      <c r="BL145" s="16" t="s">
        <v>115</v>
      </c>
      <c r="BM145" s="223" t="s">
        <v>166</v>
      </c>
    </row>
    <row r="146" s="2" customFormat="1">
      <c r="A146" s="37"/>
      <c r="B146" s="38"/>
      <c r="C146" s="39"/>
      <c r="D146" s="225" t="s">
        <v>117</v>
      </c>
      <c r="E146" s="39"/>
      <c r="F146" s="226" t="s">
        <v>167</v>
      </c>
      <c r="G146" s="39"/>
      <c r="H146" s="39"/>
      <c r="I146" s="227"/>
      <c r="J146" s="39"/>
      <c r="K146" s="39"/>
      <c r="L146" s="43"/>
      <c r="M146" s="228"/>
      <c r="N146" s="229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117</v>
      </c>
      <c r="AU146" s="16" t="s">
        <v>80</v>
      </c>
    </row>
    <row r="147" s="2" customFormat="1" ht="24.15" customHeight="1">
      <c r="A147" s="37"/>
      <c r="B147" s="38"/>
      <c r="C147" s="211" t="s">
        <v>168</v>
      </c>
      <c r="D147" s="211" t="s">
        <v>111</v>
      </c>
      <c r="E147" s="212" t="s">
        <v>169</v>
      </c>
      <c r="F147" s="213" t="s">
        <v>170</v>
      </c>
      <c r="G147" s="214" t="s">
        <v>149</v>
      </c>
      <c r="H147" s="215">
        <v>5</v>
      </c>
      <c r="I147" s="216"/>
      <c r="J147" s="217">
        <f>ROUND(I147*H147,2)</f>
        <v>0</v>
      </c>
      <c r="K147" s="218"/>
      <c r="L147" s="43"/>
      <c r="M147" s="219" t="s">
        <v>1</v>
      </c>
      <c r="N147" s="220" t="s">
        <v>38</v>
      </c>
      <c r="O147" s="90"/>
      <c r="P147" s="221">
        <f>O147*H147</f>
        <v>0</v>
      </c>
      <c r="Q147" s="221">
        <v>0</v>
      </c>
      <c r="R147" s="221">
        <f>Q147*H147</f>
        <v>0</v>
      </c>
      <c r="S147" s="221">
        <v>0</v>
      </c>
      <c r="T147" s="22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3" t="s">
        <v>115</v>
      </c>
      <c r="AT147" s="223" t="s">
        <v>111</v>
      </c>
      <c r="AU147" s="223" t="s">
        <v>80</v>
      </c>
      <c r="AY147" s="16" t="s">
        <v>109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6" t="s">
        <v>78</v>
      </c>
      <c r="BK147" s="224">
        <f>ROUND(I147*H147,2)</f>
        <v>0</v>
      </c>
      <c r="BL147" s="16" t="s">
        <v>115</v>
      </c>
      <c r="BM147" s="223" t="s">
        <v>171</v>
      </c>
    </row>
    <row r="148" s="2" customFormat="1">
      <c r="A148" s="37"/>
      <c r="B148" s="38"/>
      <c r="C148" s="39"/>
      <c r="D148" s="225" t="s">
        <v>117</v>
      </c>
      <c r="E148" s="39"/>
      <c r="F148" s="226" t="s">
        <v>172</v>
      </c>
      <c r="G148" s="39"/>
      <c r="H148" s="39"/>
      <c r="I148" s="227"/>
      <c r="J148" s="39"/>
      <c r="K148" s="39"/>
      <c r="L148" s="43"/>
      <c r="M148" s="228"/>
      <c r="N148" s="229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117</v>
      </c>
      <c r="AU148" s="16" t="s">
        <v>80</v>
      </c>
    </row>
    <row r="149" s="2" customFormat="1" ht="16.5" customHeight="1">
      <c r="A149" s="37"/>
      <c r="B149" s="38"/>
      <c r="C149" s="211" t="s">
        <v>173</v>
      </c>
      <c r="D149" s="211" t="s">
        <v>111</v>
      </c>
      <c r="E149" s="212" t="s">
        <v>174</v>
      </c>
      <c r="F149" s="213" t="s">
        <v>175</v>
      </c>
      <c r="G149" s="214" t="s">
        <v>114</v>
      </c>
      <c r="H149" s="215">
        <v>70.5</v>
      </c>
      <c r="I149" s="216"/>
      <c r="J149" s="217">
        <f>ROUND(I149*H149,2)</f>
        <v>0</v>
      </c>
      <c r="K149" s="218"/>
      <c r="L149" s="43"/>
      <c r="M149" s="219" t="s">
        <v>1</v>
      </c>
      <c r="N149" s="220" t="s">
        <v>38</v>
      </c>
      <c r="O149" s="90"/>
      <c r="P149" s="221">
        <f>O149*H149</f>
        <v>0</v>
      </c>
      <c r="Q149" s="221">
        <v>0</v>
      </c>
      <c r="R149" s="221">
        <f>Q149*H149</f>
        <v>0</v>
      </c>
      <c r="S149" s="221">
        <v>0</v>
      </c>
      <c r="T149" s="22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3" t="s">
        <v>115</v>
      </c>
      <c r="AT149" s="223" t="s">
        <v>111</v>
      </c>
      <c r="AU149" s="223" t="s">
        <v>80</v>
      </c>
      <c r="AY149" s="16" t="s">
        <v>109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6" t="s">
        <v>78</v>
      </c>
      <c r="BK149" s="224">
        <f>ROUND(I149*H149,2)</f>
        <v>0</v>
      </c>
      <c r="BL149" s="16" t="s">
        <v>115</v>
      </c>
      <c r="BM149" s="223" t="s">
        <v>176</v>
      </c>
    </row>
    <row r="150" s="2" customFormat="1">
      <c r="A150" s="37"/>
      <c r="B150" s="38"/>
      <c r="C150" s="39"/>
      <c r="D150" s="225" t="s">
        <v>117</v>
      </c>
      <c r="E150" s="39"/>
      <c r="F150" s="226" t="s">
        <v>177</v>
      </c>
      <c r="G150" s="39"/>
      <c r="H150" s="39"/>
      <c r="I150" s="227"/>
      <c r="J150" s="39"/>
      <c r="K150" s="39"/>
      <c r="L150" s="43"/>
      <c r="M150" s="228"/>
      <c r="N150" s="229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117</v>
      </c>
      <c r="AU150" s="16" t="s">
        <v>80</v>
      </c>
    </row>
    <row r="151" s="2" customFormat="1" ht="33" customHeight="1">
      <c r="A151" s="37"/>
      <c r="B151" s="38"/>
      <c r="C151" s="211" t="s">
        <v>178</v>
      </c>
      <c r="D151" s="211" t="s">
        <v>111</v>
      </c>
      <c r="E151" s="212" t="s">
        <v>179</v>
      </c>
      <c r="F151" s="213" t="s">
        <v>180</v>
      </c>
      <c r="G151" s="214" t="s">
        <v>181</v>
      </c>
      <c r="H151" s="215">
        <v>790.42600000000004</v>
      </c>
      <c r="I151" s="216"/>
      <c r="J151" s="217">
        <f>ROUND(I151*H151,2)</f>
        <v>0</v>
      </c>
      <c r="K151" s="218"/>
      <c r="L151" s="43"/>
      <c r="M151" s="219" t="s">
        <v>1</v>
      </c>
      <c r="N151" s="220" t="s">
        <v>38</v>
      </c>
      <c r="O151" s="90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3" t="s">
        <v>115</v>
      </c>
      <c r="AT151" s="223" t="s">
        <v>111</v>
      </c>
      <c r="AU151" s="223" t="s">
        <v>80</v>
      </c>
      <c r="AY151" s="16" t="s">
        <v>109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6" t="s">
        <v>78</v>
      </c>
      <c r="BK151" s="224">
        <f>ROUND(I151*H151,2)</f>
        <v>0</v>
      </c>
      <c r="BL151" s="16" t="s">
        <v>115</v>
      </c>
      <c r="BM151" s="223" t="s">
        <v>182</v>
      </c>
    </row>
    <row r="152" s="2" customFormat="1">
      <c r="A152" s="37"/>
      <c r="B152" s="38"/>
      <c r="C152" s="39"/>
      <c r="D152" s="225" t="s">
        <v>117</v>
      </c>
      <c r="E152" s="39"/>
      <c r="F152" s="226" t="s">
        <v>183</v>
      </c>
      <c r="G152" s="39"/>
      <c r="H152" s="39"/>
      <c r="I152" s="227"/>
      <c r="J152" s="39"/>
      <c r="K152" s="39"/>
      <c r="L152" s="43"/>
      <c r="M152" s="228"/>
      <c r="N152" s="229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117</v>
      </c>
      <c r="AU152" s="16" t="s">
        <v>80</v>
      </c>
    </row>
    <row r="153" s="13" customFormat="1">
      <c r="A153" s="13"/>
      <c r="B153" s="230"/>
      <c r="C153" s="231"/>
      <c r="D153" s="225" t="s">
        <v>123</v>
      </c>
      <c r="E153" s="232" t="s">
        <v>1</v>
      </c>
      <c r="F153" s="233" t="s">
        <v>184</v>
      </c>
      <c r="G153" s="231"/>
      <c r="H153" s="234">
        <v>738.42600000000004</v>
      </c>
      <c r="I153" s="235"/>
      <c r="J153" s="231"/>
      <c r="K153" s="231"/>
      <c r="L153" s="236"/>
      <c r="M153" s="237"/>
      <c r="N153" s="238"/>
      <c r="O153" s="238"/>
      <c r="P153" s="238"/>
      <c r="Q153" s="238"/>
      <c r="R153" s="238"/>
      <c r="S153" s="238"/>
      <c r="T153" s="23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0" t="s">
        <v>123</v>
      </c>
      <c r="AU153" s="240" t="s">
        <v>80</v>
      </c>
      <c r="AV153" s="13" t="s">
        <v>80</v>
      </c>
      <c r="AW153" s="13" t="s">
        <v>30</v>
      </c>
      <c r="AX153" s="13" t="s">
        <v>73</v>
      </c>
      <c r="AY153" s="240" t="s">
        <v>109</v>
      </c>
    </row>
    <row r="154" s="13" customFormat="1">
      <c r="A154" s="13"/>
      <c r="B154" s="230"/>
      <c r="C154" s="231"/>
      <c r="D154" s="225" t="s">
        <v>123</v>
      </c>
      <c r="E154" s="232" t="s">
        <v>1</v>
      </c>
      <c r="F154" s="233" t="s">
        <v>185</v>
      </c>
      <c r="G154" s="231"/>
      <c r="H154" s="234">
        <v>52</v>
      </c>
      <c r="I154" s="235"/>
      <c r="J154" s="231"/>
      <c r="K154" s="231"/>
      <c r="L154" s="236"/>
      <c r="M154" s="237"/>
      <c r="N154" s="238"/>
      <c r="O154" s="238"/>
      <c r="P154" s="238"/>
      <c r="Q154" s="238"/>
      <c r="R154" s="238"/>
      <c r="S154" s="238"/>
      <c r="T154" s="23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0" t="s">
        <v>123</v>
      </c>
      <c r="AU154" s="240" t="s">
        <v>80</v>
      </c>
      <c r="AV154" s="13" t="s">
        <v>80</v>
      </c>
      <c r="AW154" s="13" t="s">
        <v>30</v>
      </c>
      <c r="AX154" s="13" t="s">
        <v>73</v>
      </c>
      <c r="AY154" s="240" t="s">
        <v>109</v>
      </c>
    </row>
    <row r="155" s="14" customFormat="1">
      <c r="A155" s="14"/>
      <c r="B155" s="241"/>
      <c r="C155" s="242"/>
      <c r="D155" s="225" t="s">
        <v>123</v>
      </c>
      <c r="E155" s="243" t="s">
        <v>1</v>
      </c>
      <c r="F155" s="244" t="s">
        <v>186</v>
      </c>
      <c r="G155" s="242"/>
      <c r="H155" s="245">
        <v>790.42600000000004</v>
      </c>
      <c r="I155" s="246"/>
      <c r="J155" s="242"/>
      <c r="K155" s="242"/>
      <c r="L155" s="247"/>
      <c r="M155" s="248"/>
      <c r="N155" s="249"/>
      <c r="O155" s="249"/>
      <c r="P155" s="249"/>
      <c r="Q155" s="249"/>
      <c r="R155" s="249"/>
      <c r="S155" s="249"/>
      <c r="T155" s="25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1" t="s">
        <v>123</v>
      </c>
      <c r="AU155" s="251" t="s">
        <v>80</v>
      </c>
      <c r="AV155" s="14" t="s">
        <v>115</v>
      </c>
      <c r="AW155" s="14" t="s">
        <v>30</v>
      </c>
      <c r="AX155" s="14" t="s">
        <v>78</v>
      </c>
      <c r="AY155" s="251" t="s">
        <v>109</v>
      </c>
    </row>
    <row r="156" s="2" customFormat="1" ht="21.75" customHeight="1">
      <c r="A156" s="37"/>
      <c r="B156" s="38"/>
      <c r="C156" s="211" t="s">
        <v>187</v>
      </c>
      <c r="D156" s="211" t="s">
        <v>111</v>
      </c>
      <c r="E156" s="212" t="s">
        <v>188</v>
      </c>
      <c r="F156" s="213" t="s">
        <v>189</v>
      </c>
      <c r="G156" s="214" t="s">
        <v>114</v>
      </c>
      <c r="H156" s="215">
        <v>1580.8520000000001</v>
      </c>
      <c r="I156" s="216"/>
      <c r="J156" s="217">
        <f>ROUND(I156*H156,2)</f>
        <v>0</v>
      </c>
      <c r="K156" s="218"/>
      <c r="L156" s="43"/>
      <c r="M156" s="219" t="s">
        <v>1</v>
      </c>
      <c r="N156" s="220" t="s">
        <v>38</v>
      </c>
      <c r="O156" s="90"/>
      <c r="P156" s="221">
        <f>O156*H156</f>
        <v>0</v>
      </c>
      <c r="Q156" s="221">
        <v>0.00084000000000000003</v>
      </c>
      <c r="R156" s="221">
        <f>Q156*H156</f>
        <v>1.32791568</v>
      </c>
      <c r="S156" s="221">
        <v>0</v>
      </c>
      <c r="T156" s="222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3" t="s">
        <v>115</v>
      </c>
      <c r="AT156" s="223" t="s">
        <v>111</v>
      </c>
      <c r="AU156" s="223" t="s">
        <v>80</v>
      </c>
      <c r="AY156" s="16" t="s">
        <v>109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6" t="s">
        <v>78</v>
      </c>
      <c r="BK156" s="224">
        <f>ROUND(I156*H156,2)</f>
        <v>0</v>
      </c>
      <c r="BL156" s="16" t="s">
        <v>115</v>
      </c>
      <c r="BM156" s="223" t="s">
        <v>190</v>
      </c>
    </row>
    <row r="157" s="2" customFormat="1">
      <c r="A157" s="37"/>
      <c r="B157" s="38"/>
      <c r="C157" s="39"/>
      <c r="D157" s="225" t="s">
        <v>117</v>
      </c>
      <c r="E157" s="39"/>
      <c r="F157" s="226" t="s">
        <v>191</v>
      </c>
      <c r="G157" s="39"/>
      <c r="H157" s="39"/>
      <c r="I157" s="227"/>
      <c r="J157" s="39"/>
      <c r="K157" s="39"/>
      <c r="L157" s="43"/>
      <c r="M157" s="228"/>
      <c r="N157" s="229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117</v>
      </c>
      <c r="AU157" s="16" t="s">
        <v>80</v>
      </c>
    </row>
    <row r="158" s="13" customFormat="1">
      <c r="A158" s="13"/>
      <c r="B158" s="230"/>
      <c r="C158" s="231"/>
      <c r="D158" s="225" t="s">
        <v>123</v>
      </c>
      <c r="E158" s="232" t="s">
        <v>1</v>
      </c>
      <c r="F158" s="233" t="s">
        <v>192</v>
      </c>
      <c r="G158" s="231"/>
      <c r="H158" s="234">
        <v>1476.8520000000001</v>
      </c>
      <c r="I158" s="235"/>
      <c r="J158" s="231"/>
      <c r="K158" s="231"/>
      <c r="L158" s="236"/>
      <c r="M158" s="237"/>
      <c r="N158" s="238"/>
      <c r="O158" s="238"/>
      <c r="P158" s="238"/>
      <c r="Q158" s="238"/>
      <c r="R158" s="238"/>
      <c r="S158" s="238"/>
      <c r="T158" s="23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0" t="s">
        <v>123</v>
      </c>
      <c r="AU158" s="240" t="s">
        <v>80</v>
      </c>
      <c r="AV158" s="13" t="s">
        <v>80</v>
      </c>
      <c r="AW158" s="13" t="s">
        <v>30</v>
      </c>
      <c r="AX158" s="13" t="s">
        <v>73</v>
      </c>
      <c r="AY158" s="240" t="s">
        <v>109</v>
      </c>
    </row>
    <row r="159" s="13" customFormat="1">
      <c r="A159" s="13"/>
      <c r="B159" s="230"/>
      <c r="C159" s="231"/>
      <c r="D159" s="225" t="s">
        <v>123</v>
      </c>
      <c r="E159" s="232" t="s">
        <v>1</v>
      </c>
      <c r="F159" s="233" t="s">
        <v>193</v>
      </c>
      <c r="G159" s="231"/>
      <c r="H159" s="234">
        <v>104</v>
      </c>
      <c r="I159" s="235"/>
      <c r="J159" s="231"/>
      <c r="K159" s="231"/>
      <c r="L159" s="236"/>
      <c r="M159" s="237"/>
      <c r="N159" s="238"/>
      <c r="O159" s="238"/>
      <c r="P159" s="238"/>
      <c r="Q159" s="238"/>
      <c r="R159" s="238"/>
      <c r="S159" s="238"/>
      <c r="T159" s="23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0" t="s">
        <v>123</v>
      </c>
      <c r="AU159" s="240" t="s">
        <v>80</v>
      </c>
      <c r="AV159" s="13" t="s">
        <v>80</v>
      </c>
      <c r="AW159" s="13" t="s">
        <v>30</v>
      </c>
      <c r="AX159" s="13" t="s">
        <v>73</v>
      </c>
      <c r="AY159" s="240" t="s">
        <v>109</v>
      </c>
    </row>
    <row r="160" s="14" customFormat="1">
      <c r="A160" s="14"/>
      <c r="B160" s="241"/>
      <c r="C160" s="242"/>
      <c r="D160" s="225" t="s">
        <v>123</v>
      </c>
      <c r="E160" s="243" t="s">
        <v>1</v>
      </c>
      <c r="F160" s="244" t="s">
        <v>186</v>
      </c>
      <c r="G160" s="242"/>
      <c r="H160" s="245">
        <v>1580.8520000000001</v>
      </c>
      <c r="I160" s="246"/>
      <c r="J160" s="242"/>
      <c r="K160" s="242"/>
      <c r="L160" s="247"/>
      <c r="M160" s="248"/>
      <c r="N160" s="249"/>
      <c r="O160" s="249"/>
      <c r="P160" s="249"/>
      <c r="Q160" s="249"/>
      <c r="R160" s="249"/>
      <c r="S160" s="249"/>
      <c r="T160" s="25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1" t="s">
        <v>123</v>
      </c>
      <c r="AU160" s="251" t="s">
        <v>80</v>
      </c>
      <c r="AV160" s="14" t="s">
        <v>115</v>
      </c>
      <c r="AW160" s="14" t="s">
        <v>30</v>
      </c>
      <c r="AX160" s="14" t="s">
        <v>78</v>
      </c>
      <c r="AY160" s="251" t="s">
        <v>109</v>
      </c>
    </row>
    <row r="161" s="2" customFormat="1" ht="24.15" customHeight="1">
      <c r="A161" s="37"/>
      <c r="B161" s="38"/>
      <c r="C161" s="211" t="s">
        <v>8</v>
      </c>
      <c r="D161" s="211" t="s">
        <v>111</v>
      </c>
      <c r="E161" s="212" t="s">
        <v>194</v>
      </c>
      <c r="F161" s="213" t="s">
        <v>195</v>
      </c>
      <c r="G161" s="214" t="s">
        <v>114</v>
      </c>
      <c r="H161" s="215">
        <v>1580.8520000000001</v>
      </c>
      <c r="I161" s="216"/>
      <c r="J161" s="217">
        <f>ROUND(I161*H161,2)</f>
        <v>0</v>
      </c>
      <c r="K161" s="218"/>
      <c r="L161" s="43"/>
      <c r="M161" s="219" t="s">
        <v>1</v>
      </c>
      <c r="N161" s="220" t="s">
        <v>38</v>
      </c>
      <c r="O161" s="90"/>
      <c r="P161" s="221">
        <f>O161*H161</f>
        <v>0</v>
      </c>
      <c r="Q161" s="221">
        <v>0</v>
      </c>
      <c r="R161" s="221">
        <f>Q161*H161</f>
        <v>0</v>
      </c>
      <c r="S161" s="221">
        <v>0</v>
      </c>
      <c r="T161" s="222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3" t="s">
        <v>115</v>
      </c>
      <c r="AT161" s="223" t="s">
        <v>111</v>
      </c>
      <c r="AU161" s="223" t="s">
        <v>80</v>
      </c>
      <c r="AY161" s="16" t="s">
        <v>109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6" t="s">
        <v>78</v>
      </c>
      <c r="BK161" s="224">
        <f>ROUND(I161*H161,2)</f>
        <v>0</v>
      </c>
      <c r="BL161" s="16" t="s">
        <v>115</v>
      </c>
      <c r="BM161" s="223" t="s">
        <v>196</v>
      </c>
    </row>
    <row r="162" s="2" customFormat="1">
      <c r="A162" s="37"/>
      <c r="B162" s="38"/>
      <c r="C162" s="39"/>
      <c r="D162" s="225" t="s">
        <v>117</v>
      </c>
      <c r="E162" s="39"/>
      <c r="F162" s="226" t="s">
        <v>197</v>
      </c>
      <c r="G162" s="39"/>
      <c r="H162" s="39"/>
      <c r="I162" s="227"/>
      <c r="J162" s="39"/>
      <c r="K162" s="39"/>
      <c r="L162" s="43"/>
      <c r="M162" s="228"/>
      <c r="N162" s="229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117</v>
      </c>
      <c r="AU162" s="16" t="s">
        <v>80</v>
      </c>
    </row>
    <row r="163" s="2" customFormat="1" ht="37.8" customHeight="1">
      <c r="A163" s="37"/>
      <c r="B163" s="38"/>
      <c r="C163" s="211" t="s">
        <v>198</v>
      </c>
      <c r="D163" s="211" t="s">
        <v>111</v>
      </c>
      <c r="E163" s="212" t="s">
        <v>199</v>
      </c>
      <c r="F163" s="213" t="s">
        <v>200</v>
      </c>
      <c r="G163" s="214" t="s">
        <v>181</v>
      </c>
      <c r="H163" s="215">
        <v>140.88999999999999</v>
      </c>
      <c r="I163" s="216"/>
      <c r="J163" s="217">
        <f>ROUND(I163*H163,2)</f>
        <v>0</v>
      </c>
      <c r="K163" s="218"/>
      <c r="L163" s="43"/>
      <c r="M163" s="219" t="s">
        <v>1</v>
      </c>
      <c r="N163" s="220" t="s">
        <v>38</v>
      </c>
      <c r="O163" s="90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3" t="s">
        <v>115</v>
      </c>
      <c r="AT163" s="223" t="s">
        <v>111</v>
      </c>
      <c r="AU163" s="223" t="s">
        <v>80</v>
      </c>
      <c r="AY163" s="16" t="s">
        <v>109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6" t="s">
        <v>78</v>
      </c>
      <c r="BK163" s="224">
        <f>ROUND(I163*H163,2)</f>
        <v>0</v>
      </c>
      <c r="BL163" s="16" t="s">
        <v>115</v>
      </c>
      <c r="BM163" s="223" t="s">
        <v>201</v>
      </c>
    </row>
    <row r="164" s="2" customFormat="1">
      <c r="A164" s="37"/>
      <c r="B164" s="38"/>
      <c r="C164" s="39"/>
      <c r="D164" s="225" t="s">
        <v>117</v>
      </c>
      <c r="E164" s="39"/>
      <c r="F164" s="226" t="s">
        <v>202</v>
      </c>
      <c r="G164" s="39"/>
      <c r="H164" s="39"/>
      <c r="I164" s="227"/>
      <c r="J164" s="39"/>
      <c r="K164" s="39"/>
      <c r="L164" s="43"/>
      <c r="M164" s="228"/>
      <c r="N164" s="229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117</v>
      </c>
      <c r="AU164" s="16" t="s">
        <v>80</v>
      </c>
    </row>
    <row r="165" s="13" customFormat="1">
      <c r="A165" s="13"/>
      <c r="B165" s="230"/>
      <c r="C165" s="231"/>
      <c r="D165" s="225" t="s">
        <v>123</v>
      </c>
      <c r="E165" s="232" t="s">
        <v>1</v>
      </c>
      <c r="F165" s="233" t="s">
        <v>203</v>
      </c>
      <c r="G165" s="231"/>
      <c r="H165" s="234">
        <v>732.62800000000004</v>
      </c>
      <c r="I165" s="235"/>
      <c r="J165" s="231"/>
      <c r="K165" s="231"/>
      <c r="L165" s="236"/>
      <c r="M165" s="237"/>
      <c r="N165" s="238"/>
      <c r="O165" s="238"/>
      <c r="P165" s="238"/>
      <c r="Q165" s="238"/>
      <c r="R165" s="238"/>
      <c r="S165" s="238"/>
      <c r="T165" s="23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0" t="s">
        <v>123</v>
      </c>
      <c r="AU165" s="240" t="s">
        <v>80</v>
      </c>
      <c r="AV165" s="13" t="s">
        <v>80</v>
      </c>
      <c r="AW165" s="13" t="s">
        <v>30</v>
      </c>
      <c r="AX165" s="13" t="s">
        <v>73</v>
      </c>
      <c r="AY165" s="240" t="s">
        <v>109</v>
      </c>
    </row>
    <row r="166" s="13" customFormat="1">
      <c r="A166" s="13"/>
      <c r="B166" s="230"/>
      <c r="C166" s="231"/>
      <c r="D166" s="225" t="s">
        <v>123</v>
      </c>
      <c r="E166" s="232" t="s">
        <v>1</v>
      </c>
      <c r="F166" s="233" t="s">
        <v>204</v>
      </c>
      <c r="G166" s="231"/>
      <c r="H166" s="234">
        <v>-591.73800000000006</v>
      </c>
      <c r="I166" s="235"/>
      <c r="J166" s="231"/>
      <c r="K166" s="231"/>
      <c r="L166" s="236"/>
      <c r="M166" s="237"/>
      <c r="N166" s="238"/>
      <c r="O166" s="238"/>
      <c r="P166" s="238"/>
      <c r="Q166" s="238"/>
      <c r="R166" s="238"/>
      <c r="S166" s="238"/>
      <c r="T166" s="23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0" t="s">
        <v>123</v>
      </c>
      <c r="AU166" s="240" t="s">
        <v>80</v>
      </c>
      <c r="AV166" s="13" t="s">
        <v>80</v>
      </c>
      <c r="AW166" s="13" t="s">
        <v>30</v>
      </c>
      <c r="AX166" s="13" t="s">
        <v>73</v>
      </c>
      <c r="AY166" s="240" t="s">
        <v>109</v>
      </c>
    </row>
    <row r="167" s="14" customFormat="1">
      <c r="A167" s="14"/>
      <c r="B167" s="241"/>
      <c r="C167" s="242"/>
      <c r="D167" s="225" t="s">
        <v>123</v>
      </c>
      <c r="E167" s="243" t="s">
        <v>1</v>
      </c>
      <c r="F167" s="244" t="s">
        <v>186</v>
      </c>
      <c r="G167" s="242"/>
      <c r="H167" s="245">
        <v>140.88999999999999</v>
      </c>
      <c r="I167" s="246"/>
      <c r="J167" s="242"/>
      <c r="K167" s="242"/>
      <c r="L167" s="247"/>
      <c r="M167" s="248"/>
      <c r="N167" s="249"/>
      <c r="O167" s="249"/>
      <c r="P167" s="249"/>
      <c r="Q167" s="249"/>
      <c r="R167" s="249"/>
      <c r="S167" s="249"/>
      <c r="T167" s="250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1" t="s">
        <v>123</v>
      </c>
      <c r="AU167" s="251" t="s">
        <v>80</v>
      </c>
      <c r="AV167" s="14" t="s">
        <v>115</v>
      </c>
      <c r="AW167" s="14" t="s">
        <v>30</v>
      </c>
      <c r="AX167" s="14" t="s">
        <v>78</v>
      </c>
      <c r="AY167" s="251" t="s">
        <v>109</v>
      </c>
    </row>
    <row r="168" s="2" customFormat="1" ht="16.5" customHeight="1">
      <c r="A168" s="37"/>
      <c r="B168" s="38"/>
      <c r="C168" s="211" t="s">
        <v>205</v>
      </c>
      <c r="D168" s="211" t="s">
        <v>111</v>
      </c>
      <c r="E168" s="212" t="s">
        <v>206</v>
      </c>
      <c r="F168" s="213" t="s">
        <v>207</v>
      </c>
      <c r="G168" s="214" t="s">
        <v>181</v>
      </c>
      <c r="H168" s="215">
        <v>140.88999999999999</v>
      </c>
      <c r="I168" s="216"/>
      <c r="J168" s="217">
        <f>ROUND(I168*H168,2)</f>
        <v>0</v>
      </c>
      <c r="K168" s="218"/>
      <c r="L168" s="43"/>
      <c r="M168" s="219" t="s">
        <v>1</v>
      </c>
      <c r="N168" s="220" t="s">
        <v>38</v>
      </c>
      <c r="O168" s="90"/>
      <c r="P168" s="221">
        <f>O168*H168</f>
        <v>0</v>
      </c>
      <c r="Q168" s="221">
        <v>0</v>
      </c>
      <c r="R168" s="221">
        <f>Q168*H168</f>
        <v>0</v>
      </c>
      <c r="S168" s="221">
        <v>0</v>
      </c>
      <c r="T168" s="22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3" t="s">
        <v>115</v>
      </c>
      <c r="AT168" s="223" t="s">
        <v>111</v>
      </c>
      <c r="AU168" s="223" t="s">
        <v>80</v>
      </c>
      <c r="AY168" s="16" t="s">
        <v>109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6" t="s">
        <v>78</v>
      </c>
      <c r="BK168" s="224">
        <f>ROUND(I168*H168,2)</f>
        <v>0</v>
      </c>
      <c r="BL168" s="16" t="s">
        <v>115</v>
      </c>
      <c r="BM168" s="223" t="s">
        <v>208</v>
      </c>
    </row>
    <row r="169" s="2" customFormat="1">
      <c r="A169" s="37"/>
      <c r="B169" s="38"/>
      <c r="C169" s="39"/>
      <c r="D169" s="225" t="s">
        <v>117</v>
      </c>
      <c r="E169" s="39"/>
      <c r="F169" s="226" t="s">
        <v>207</v>
      </c>
      <c r="G169" s="39"/>
      <c r="H169" s="39"/>
      <c r="I169" s="227"/>
      <c r="J169" s="39"/>
      <c r="K169" s="39"/>
      <c r="L169" s="43"/>
      <c r="M169" s="228"/>
      <c r="N169" s="229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117</v>
      </c>
      <c r="AU169" s="16" t="s">
        <v>80</v>
      </c>
    </row>
    <row r="170" s="2" customFormat="1" ht="24.15" customHeight="1">
      <c r="A170" s="37"/>
      <c r="B170" s="38"/>
      <c r="C170" s="211" t="s">
        <v>209</v>
      </c>
      <c r="D170" s="211" t="s">
        <v>111</v>
      </c>
      <c r="E170" s="212" t="s">
        <v>210</v>
      </c>
      <c r="F170" s="213" t="s">
        <v>211</v>
      </c>
      <c r="G170" s="214" t="s">
        <v>212</v>
      </c>
      <c r="H170" s="215">
        <v>253.602</v>
      </c>
      <c r="I170" s="216"/>
      <c r="J170" s="217">
        <f>ROUND(I170*H170,2)</f>
        <v>0</v>
      </c>
      <c r="K170" s="218"/>
      <c r="L170" s="43"/>
      <c r="M170" s="219" t="s">
        <v>1</v>
      </c>
      <c r="N170" s="220" t="s">
        <v>38</v>
      </c>
      <c r="O170" s="90"/>
      <c r="P170" s="221">
        <f>O170*H170</f>
        <v>0</v>
      </c>
      <c r="Q170" s="221">
        <v>0</v>
      </c>
      <c r="R170" s="221">
        <f>Q170*H170</f>
        <v>0</v>
      </c>
      <c r="S170" s="221">
        <v>0</v>
      </c>
      <c r="T170" s="222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3" t="s">
        <v>115</v>
      </c>
      <c r="AT170" s="223" t="s">
        <v>111</v>
      </c>
      <c r="AU170" s="223" t="s">
        <v>80</v>
      </c>
      <c r="AY170" s="16" t="s">
        <v>109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6" t="s">
        <v>78</v>
      </c>
      <c r="BK170" s="224">
        <f>ROUND(I170*H170,2)</f>
        <v>0</v>
      </c>
      <c r="BL170" s="16" t="s">
        <v>115</v>
      </c>
      <c r="BM170" s="223" t="s">
        <v>213</v>
      </c>
    </row>
    <row r="171" s="2" customFormat="1">
      <c r="A171" s="37"/>
      <c r="B171" s="38"/>
      <c r="C171" s="39"/>
      <c r="D171" s="225" t="s">
        <v>117</v>
      </c>
      <c r="E171" s="39"/>
      <c r="F171" s="226" t="s">
        <v>214</v>
      </c>
      <c r="G171" s="39"/>
      <c r="H171" s="39"/>
      <c r="I171" s="227"/>
      <c r="J171" s="39"/>
      <c r="K171" s="39"/>
      <c r="L171" s="43"/>
      <c r="M171" s="228"/>
      <c r="N171" s="229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117</v>
      </c>
      <c r="AU171" s="16" t="s">
        <v>80</v>
      </c>
    </row>
    <row r="172" s="2" customFormat="1" ht="24.15" customHeight="1">
      <c r="A172" s="37"/>
      <c r="B172" s="38"/>
      <c r="C172" s="211" t="s">
        <v>215</v>
      </c>
      <c r="D172" s="211" t="s">
        <v>111</v>
      </c>
      <c r="E172" s="212" t="s">
        <v>216</v>
      </c>
      <c r="F172" s="213" t="s">
        <v>217</v>
      </c>
      <c r="G172" s="214" t="s">
        <v>181</v>
      </c>
      <c r="H172" s="215">
        <v>591.73800000000006</v>
      </c>
      <c r="I172" s="216"/>
      <c r="J172" s="217">
        <f>ROUND(I172*H172,2)</f>
        <v>0</v>
      </c>
      <c r="K172" s="218"/>
      <c r="L172" s="43"/>
      <c r="M172" s="219" t="s">
        <v>1</v>
      </c>
      <c r="N172" s="220" t="s">
        <v>38</v>
      </c>
      <c r="O172" s="90"/>
      <c r="P172" s="221">
        <f>O172*H172</f>
        <v>0</v>
      </c>
      <c r="Q172" s="221">
        <v>0</v>
      </c>
      <c r="R172" s="221">
        <f>Q172*H172</f>
        <v>0</v>
      </c>
      <c r="S172" s="221">
        <v>0</v>
      </c>
      <c r="T172" s="222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3" t="s">
        <v>115</v>
      </c>
      <c r="AT172" s="223" t="s">
        <v>111</v>
      </c>
      <c r="AU172" s="223" t="s">
        <v>80</v>
      </c>
      <c r="AY172" s="16" t="s">
        <v>109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6" t="s">
        <v>78</v>
      </c>
      <c r="BK172" s="224">
        <f>ROUND(I172*H172,2)</f>
        <v>0</v>
      </c>
      <c r="BL172" s="16" t="s">
        <v>115</v>
      </c>
      <c r="BM172" s="223" t="s">
        <v>218</v>
      </c>
    </row>
    <row r="173" s="2" customFormat="1">
      <c r="A173" s="37"/>
      <c r="B173" s="38"/>
      <c r="C173" s="39"/>
      <c r="D173" s="225" t="s">
        <v>117</v>
      </c>
      <c r="E173" s="39"/>
      <c r="F173" s="226" t="s">
        <v>219</v>
      </c>
      <c r="G173" s="39"/>
      <c r="H173" s="39"/>
      <c r="I173" s="227"/>
      <c r="J173" s="39"/>
      <c r="K173" s="39"/>
      <c r="L173" s="43"/>
      <c r="M173" s="228"/>
      <c r="N173" s="229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117</v>
      </c>
      <c r="AU173" s="16" t="s">
        <v>80</v>
      </c>
    </row>
    <row r="174" s="2" customFormat="1" ht="24.15" customHeight="1">
      <c r="A174" s="37"/>
      <c r="B174" s="38"/>
      <c r="C174" s="211" t="s">
        <v>220</v>
      </c>
      <c r="D174" s="211" t="s">
        <v>111</v>
      </c>
      <c r="E174" s="212" t="s">
        <v>221</v>
      </c>
      <c r="F174" s="213" t="s">
        <v>222</v>
      </c>
      <c r="G174" s="214" t="s">
        <v>181</v>
      </c>
      <c r="H174" s="215">
        <v>591.73800000000006</v>
      </c>
      <c r="I174" s="216"/>
      <c r="J174" s="217">
        <f>ROUND(I174*H174,2)</f>
        <v>0</v>
      </c>
      <c r="K174" s="218"/>
      <c r="L174" s="43"/>
      <c r="M174" s="219" t="s">
        <v>1</v>
      </c>
      <c r="N174" s="220" t="s">
        <v>38</v>
      </c>
      <c r="O174" s="90"/>
      <c r="P174" s="221">
        <f>O174*H174</f>
        <v>0</v>
      </c>
      <c r="Q174" s="221">
        <v>0</v>
      </c>
      <c r="R174" s="221">
        <f>Q174*H174</f>
        <v>0</v>
      </c>
      <c r="S174" s="221">
        <v>0</v>
      </c>
      <c r="T174" s="22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3" t="s">
        <v>115</v>
      </c>
      <c r="AT174" s="223" t="s">
        <v>111</v>
      </c>
      <c r="AU174" s="223" t="s">
        <v>80</v>
      </c>
      <c r="AY174" s="16" t="s">
        <v>109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6" t="s">
        <v>78</v>
      </c>
      <c r="BK174" s="224">
        <f>ROUND(I174*H174,2)</f>
        <v>0</v>
      </c>
      <c r="BL174" s="16" t="s">
        <v>115</v>
      </c>
      <c r="BM174" s="223" t="s">
        <v>223</v>
      </c>
    </row>
    <row r="175" s="2" customFormat="1">
      <c r="A175" s="37"/>
      <c r="B175" s="38"/>
      <c r="C175" s="39"/>
      <c r="D175" s="225" t="s">
        <v>117</v>
      </c>
      <c r="E175" s="39"/>
      <c r="F175" s="226" t="s">
        <v>224</v>
      </c>
      <c r="G175" s="39"/>
      <c r="H175" s="39"/>
      <c r="I175" s="227"/>
      <c r="J175" s="39"/>
      <c r="K175" s="39"/>
      <c r="L175" s="43"/>
      <c r="M175" s="228"/>
      <c r="N175" s="229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117</v>
      </c>
      <c r="AU175" s="16" t="s">
        <v>80</v>
      </c>
    </row>
    <row r="176" s="13" customFormat="1">
      <c r="A176" s="13"/>
      <c r="B176" s="230"/>
      <c r="C176" s="231"/>
      <c r="D176" s="225" t="s">
        <v>123</v>
      </c>
      <c r="E176" s="232" t="s">
        <v>1</v>
      </c>
      <c r="F176" s="233" t="s">
        <v>225</v>
      </c>
      <c r="G176" s="231"/>
      <c r="H176" s="234">
        <v>591.73800000000006</v>
      </c>
      <c r="I176" s="235"/>
      <c r="J176" s="231"/>
      <c r="K176" s="231"/>
      <c r="L176" s="236"/>
      <c r="M176" s="237"/>
      <c r="N176" s="238"/>
      <c r="O176" s="238"/>
      <c r="P176" s="238"/>
      <c r="Q176" s="238"/>
      <c r="R176" s="238"/>
      <c r="S176" s="238"/>
      <c r="T176" s="23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0" t="s">
        <v>123</v>
      </c>
      <c r="AU176" s="240" t="s">
        <v>80</v>
      </c>
      <c r="AV176" s="13" t="s">
        <v>80</v>
      </c>
      <c r="AW176" s="13" t="s">
        <v>30</v>
      </c>
      <c r="AX176" s="13" t="s">
        <v>78</v>
      </c>
      <c r="AY176" s="240" t="s">
        <v>109</v>
      </c>
    </row>
    <row r="177" s="2" customFormat="1" ht="24.15" customHeight="1">
      <c r="A177" s="37"/>
      <c r="B177" s="38"/>
      <c r="C177" s="211" t="s">
        <v>7</v>
      </c>
      <c r="D177" s="211" t="s">
        <v>111</v>
      </c>
      <c r="E177" s="212" t="s">
        <v>226</v>
      </c>
      <c r="F177" s="213" t="s">
        <v>227</v>
      </c>
      <c r="G177" s="214" t="s">
        <v>114</v>
      </c>
      <c r="H177" s="215">
        <v>70.5</v>
      </c>
      <c r="I177" s="216"/>
      <c r="J177" s="217">
        <f>ROUND(I177*H177,2)</f>
        <v>0</v>
      </c>
      <c r="K177" s="218"/>
      <c r="L177" s="43"/>
      <c r="M177" s="219" t="s">
        <v>1</v>
      </c>
      <c r="N177" s="220" t="s">
        <v>38</v>
      </c>
      <c r="O177" s="90"/>
      <c r="P177" s="221">
        <f>O177*H177</f>
        <v>0</v>
      </c>
      <c r="Q177" s="221">
        <v>0</v>
      </c>
      <c r="R177" s="221">
        <f>Q177*H177</f>
        <v>0</v>
      </c>
      <c r="S177" s="221">
        <v>0</v>
      </c>
      <c r="T177" s="222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3" t="s">
        <v>115</v>
      </c>
      <c r="AT177" s="223" t="s">
        <v>111</v>
      </c>
      <c r="AU177" s="223" t="s">
        <v>80</v>
      </c>
      <c r="AY177" s="16" t="s">
        <v>109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6" t="s">
        <v>78</v>
      </c>
      <c r="BK177" s="224">
        <f>ROUND(I177*H177,2)</f>
        <v>0</v>
      </c>
      <c r="BL177" s="16" t="s">
        <v>115</v>
      </c>
      <c r="BM177" s="223" t="s">
        <v>228</v>
      </c>
    </row>
    <row r="178" s="2" customFormat="1">
      <c r="A178" s="37"/>
      <c r="B178" s="38"/>
      <c r="C178" s="39"/>
      <c r="D178" s="225" t="s">
        <v>117</v>
      </c>
      <c r="E178" s="39"/>
      <c r="F178" s="226" t="s">
        <v>229</v>
      </c>
      <c r="G178" s="39"/>
      <c r="H178" s="39"/>
      <c r="I178" s="227"/>
      <c r="J178" s="39"/>
      <c r="K178" s="39"/>
      <c r="L178" s="43"/>
      <c r="M178" s="228"/>
      <c r="N178" s="229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117</v>
      </c>
      <c r="AU178" s="16" t="s">
        <v>80</v>
      </c>
    </row>
    <row r="179" s="2" customFormat="1" ht="24.15" customHeight="1">
      <c r="A179" s="37"/>
      <c r="B179" s="38"/>
      <c r="C179" s="211" t="s">
        <v>230</v>
      </c>
      <c r="D179" s="211" t="s">
        <v>111</v>
      </c>
      <c r="E179" s="212" t="s">
        <v>231</v>
      </c>
      <c r="F179" s="213" t="s">
        <v>232</v>
      </c>
      <c r="G179" s="214" t="s">
        <v>114</v>
      </c>
      <c r="H179" s="215">
        <v>70.5</v>
      </c>
      <c r="I179" s="216"/>
      <c r="J179" s="217">
        <f>ROUND(I179*H179,2)</f>
        <v>0</v>
      </c>
      <c r="K179" s="218"/>
      <c r="L179" s="43"/>
      <c r="M179" s="219" t="s">
        <v>1</v>
      </c>
      <c r="N179" s="220" t="s">
        <v>38</v>
      </c>
      <c r="O179" s="90"/>
      <c r="P179" s="221">
        <f>O179*H179</f>
        <v>0</v>
      </c>
      <c r="Q179" s="221">
        <v>0</v>
      </c>
      <c r="R179" s="221">
        <f>Q179*H179</f>
        <v>0</v>
      </c>
      <c r="S179" s="221">
        <v>0</v>
      </c>
      <c r="T179" s="222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3" t="s">
        <v>115</v>
      </c>
      <c r="AT179" s="223" t="s">
        <v>111</v>
      </c>
      <c r="AU179" s="223" t="s">
        <v>80</v>
      </c>
      <c r="AY179" s="16" t="s">
        <v>109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6" t="s">
        <v>78</v>
      </c>
      <c r="BK179" s="224">
        <f>ROUND(I179*H179,2)</f>
        <v>0</v>
      </c>
      <c r="BL179" s="16" t="s">
        <v>115</v>
      </c>
      <c r="BM179" s="223" t="s">
        <v>233</v>
      </c>
    </row>
    <row r="180" s="2" customFormat="1">
      <c r="A180" s="37"/>
      <c r="B180" s="38"/>
      <c r="C180" s="39"/>
      <c r="D180" s="225" t="s">
        <v>117</v>
      </c>
      <c r="E180" s="39"/>
      <c r="F180" s="226" t="s">
        <v>234</v>
      </c>
      <c r="G180" s="39"/>
      <c r="H180" s="39"/>
      <c r="I180" s="227"/>
      <c r="J180" s="39"/>
      <c r="K180" s="39"/>
      <c r="L180" s="43"/>
      <c r="M180" s="228"/>
      <c r="N180" s="229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117</v>
      </c>
      <c r="AU180" s="16" t="s">
        <v>80</v>
      </c>
    </row>
    <row r="181" s="13" customFormat="1">
      <c r="A181" s="13"/>
      <c r="B181" s="230"/>
      <c r="C181" s="231"/>
      <c r="D181" s="225" t="s">
        <v>123</v>
      </c>
      <c r="E181" s="232" t="s">
        <v>1</v>
      </c>
      <c r="F181" s="233" t="s">
        <v>235</v>
      </c>
      <c r="G181" s="231"/>
      <c r="H181" s="234">
        <v>70.5</v>
      </c>
      <c r="I181" s="235"/>
      <c r="J181" s="231"/>
      <c r="K181" s="231"/>
      <c r="L181" s="236"/>
      <c r="M181" s="237"/>
      <c r="N181" s="238"/>
      <c r="O181" s="238"/>
      <c r="P181" s="238"/>
      <c r="Q181" s="238"/>
      <c r="R181" s="238"/>
      <c r="S181" s="238"/>
      <c r="T181" s="23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0" t="s">
        <v>123</v>
      </c>
      <c r="AU181" s="240" t="s">
        <v>80</v>
      </c>
      <c r="AV181" s="13" t="s">
        <v>80</v>
      </c>
      <c r="AW181" s="13" t="s">
        <v>30</v>
      </c>
      <c r="AX181" s="13" t="s">
        <v>78</v>
      </c>
      <c r="AY181" s="240" t="s">
        <v>109</v>
      </c>
    </row>
    <row r="182" s="2" customFormat="1" ht="16.5" customHeight="1">
      <c r="A182" s="37"/>
      <c r="B182" s="38"/>
      <c r="C182" s="252" t="s">
        <v>236</v>
      </c>
      <c r="D182" s="252" t="s">
        <v>237</v>
      </c>
      <c r="E182" s="253" t="s">
        <v>238</v>
      </c>
      <c r="F182" s="254" t="s">
        <v>239</v>
      </c>
      <c r="G182" s="255" t="s">
        <v>240</v>
      </c>
      <c r="H182" s="256">
        <v>1.0580000000000001</v>
      </c>
      <c r="I182" s="257"/>
      <c r="J182" s="258">
        <f>ROUND(I182*H182,2)</f>
        <v>0</v>
      </c>
      <c r="K182" s="259"/>
      <c r="L182" s="260"/>
      <c r="M182" s="261" t="s">
        <v>1</v>
      </c>
      <c r="N182" s="262" t="s">
        <v>38</v>
      </c>
      <c r="O182" s="90"/>
      <c r="P182" s="221">
        <f>O182*H182</f>
        <v>0</v>
      </c>
      <c r="Q182" s="221">
        <v>0.001</v>
      </c>
      <c r="R182" s="221">
        <f>Q182*H182</f>
        <v>0.0010580000000000001</v>
      </c>
      <c r="S182" s="221">
        <v>0</v>
      </c>
      <c r="T182" s="22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3" t="s">
        <v>153</v>
      </c>
      <c r="AT182" s="223" t="s">
        <v>237</v>
      </c>
      <c r="AU182" s="223" t="s">
        <v>80</v>
      </c>
      <c r="AY182" s="16" t="s">
        <v>109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6" t="s">
        <v>78</v>
      </c>
      <c r="BK182" s="224">
        <f>ROUND(I182*H182,2)</f>
        <v>0</v>
      </c>
      <c r="BL182" s="16" t="s">
        <v>115</v>
      </c>
      <c r="BM182" s="223" t="s">
        <v>241</v>
      </c>
    </row>
    <row r="183" s="2" customFormat="1">
      <c r="A183" s="37"/>
      <c r="B183" s="38"/>
      <c r="C183" s="39"/>
      <c r="D183" s="225" t="s">
        <v>117</v>
      </c>
      <c r="E183" s="39"/>
      <c r="F183" s="226" t="s">
        <v>239</v>
      </c>
      <c r="G183" s="39"/>
      <c r="H183" s="39"/>
      <c r="I183" s="227"/>
      <c r="J183" s="39"/>
      <c r="K183" s="39"/>
      <c r="L183" s="43"/>
      <c r="M183" s="228"/>
      <c r="N183" s="229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117</v>
      </c>
      <c r="AU183" s="16" t="s">
        <v>80</v>
      </c>
    </row>
    <row r="184" s="13" customFormat="1">
      <c r="A184" s="13"/>
      <c r="B184" s="230"/>
      <c r="C184" s="231"/>
      <c r="D184" s="225" t="s">
        <v>123</v>
      </c>
      <c r="E184" s="231"/>
      <c r="F184" s="233" t="s">
        <v>242</v>
      </c>
      <c r="G184" s="231"/>
      <c r="H184" s="234">
        <v>1.0580000000000001</v>
      </c>
      <c r="I184" s="235"/>
      <c r="J184" s="231"/>
      <c r="K184" s="231"/>
      <c r="L184" s="236"/>
      <c r="M184" s="237"/>
      <c r="N184" s="238"/>
      <c r="O184" s="238"/>
      <c r="P184" s="238"/>
      <c r="Q184" s="238"/>
      <c r="R184" s="238"/>
      <c r="S184" s="238"/>
      <c r="T184" s="23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0" t="s">
        <v>123</v>
      </c>
      <c r="AU184" s="240" t="s">
        <v>80</v>
      </c>
      <c r="AV184" s="13" t="s">
        <v>80</v>
      </c>
      <c r="AW184" s="13" t="s">
        <v>4</v>
      </c>
      <c r="AX184" s="13" t="s">
        <v>78</v>
      </c>
      <c r="AY184" s="240" t="s">
        <v>109</v>
      </c>
    </row>
    <row r="185" s="12" customFormat="1" ht="22.8" customHeight="1">
      <c r="A185" s="12"/>
      <c r="B185" s="195"/>
      <c r="C185" s="196"/>
      <c r="D185" s="197" t="s">
        <v>72</v>
      </c>
      <c r="E185" s="209" t="s">
        <v>115</v>
      </c>
      <c r="F185" s="209" t="s">
        <v>243</v>
      </c>
      <c r="G185" s="196"/>
      <c r="H185" s="196"/>
      <c r="I185" s="199"/>
      <c r="J185" s="210">
        <f>BK185</f>
        <v>0</v>
      </c>
      <c r="K185" s="196"/>
      <c r="L185" s="201"/>
      <c r="M185" s="202"/>
      <c r="N185" s="203"/>
      <c r="O185" s="203"/>
      <c r="P185" s="204">
        <f>SUM(P186:P188)</f>
        <v>0</v>
      </c>
      <c r="Q185" s="203"/>
      <c r="R185" s="204">
        <f>SUM(R186:R188)</f>
        <v>0</v>
      </c>
      <c r="S185" s="203"/>
      <c r="T185" s="205">
        <f>SUM(T186:T188)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6" t="s">
        <v>78</v>
      </c>
      <c r="AT185" s="207" t="s">
        <v>72</v>
      </c>
      <c r="AU185" s="207" t="s">
        <v>78</v>
      </c>
      <c r="AY185" s="206" t="s">
        <v>109</v>
      </c>
      <c r="BK185" s="208">
        <f>SUM(BK186:BK188)</f>
        <v>0</v>
      </c>
    </row>
    <row r="186" s="2" customFormat="1" ht="24.15" customHeight="1">
      <c r="A186" s="37"/>
      <c r="B186" s="38"/>
      <c r="C186" s="211" t="s">
        <v>244</v>
      </c>
      <c r="D186" s="211" t="s">
        <v>111</v>
      </c>
      <c r="E186" s="212" t="s">
        <v>245</v>
      </c>
      <c r="F186" s="213" t="s">
        <v>246</v>
      </c>
      <c r="G186" s="214" t="s">
        <v>181</v>
      </c>
      <c r="H186" s="215">
        <v>50.719999999999999</v>
      </c>
      <c r="I186" s="216"/>
      <c r="J186" s="217">
        <f>ROUND(I186*H186,2)</f>
        <v>0</v>
      </c>
      <c r="K186" s="218"/>
      <c r="L186" s="43"/>
      <c r="M186" s="219" t="s">
        <v>1</v>
      </c>
      <c r="N186" s="220" t="s">
        <v>38</v>
      </c>
      <c r="O186" s="90"/>
      <c r="P186" s="221">
        <f>O186*H186</f>
        <v>0</v>
      </c>
      <c r="Q186" s="221">
        <v>0</v>
      </c>
      <c r="R186" s="221">
        <f>Q186*H186</f>
        <v>0</v>
      </c>
      <c r="S186" s="221">
        <v>0</v>
      </c>
      <c r="T186" s="22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3" t="s">
        <v>115</v>
      </c>
      <c r="AT186" s="223" t="s">
        <v>111</v>
      </c>
      <c r="AU186" s="223" t="s">
        <v>80</v>
      </c>
      <c r="AY186" s="16" t="s">
        <v>109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6" t="s">
        <v>78</v>
      </c>
      <c r="BK186" s="224">
        <f>ROUND(I186*H186,2)</f>
        <v>0</v>
      </c>
      <c r="BL186" s="16" t="s">
        <v>115</v>
      </c>
      <c r="BM186" s="223" t="s">
        <v>247</v>
      </c>
    </row>
    <row r="187" s="2" customFormat="1">
      <c r="A187" s="37"/>
      <c r="B187" s="38"/>
      <c r="C187" s="39"/>
      <c r="D187" s="225" t="s">
        <v>117</v>
      </c>
      <c r="E187" s="39"/>
      <c r="F187" s="226" t="s">
        <v>248</v>
      </c>
      <c r="G187" s="39"/>
      <c r="H187" s="39"/>
      <c r="I187" s="227"/>
      <c r="J187" s="39"/>
      <c r="K187" s="39"/>
      <c r="L187" s="43"/>
      <c r="M187" s="228"/>
      <c r="N187" s="229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117</v>
      </c>
      <c r="AU187" s="16" t="s">
        <v>80</v>
      </c>
    </row>
    <row r="188" s="13" customFormat="1">
      <c r="A188" s="13"/>
      <c r="B188" s="230"/>
      <c r="C188" s="231"/>
      <c r="D188" s="225" t="s">
        <v>123</v>
      </c>
      <c r="E188" s="232" t="s">
        <v>1</v>
      </c>
      <c r="F188" s="233" t="s">
        <v>249</v>
      </c>
      <c r="G188" s="231"/>
      <c r="H188" s="234">
        <v>50.719999999999999</v>
      </c>
      <c r="I188" s="235"/>
      <c r="J188" s="231"/>
      <c r="K188" s="231"/>
      <c r="L188" s="236"/>
      <c r="M188" s="237"/>
      <c r="N188" s="238"/>
      <c r="O188" s="238"/>
      <c r="P188" s="238"/>
      <c r="Q188" s="238"/>
      <c r="R188" s="238"/>
      <c r="S188" s="238"/>
      <c r="T188" s="23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0" t="s">
        <v>123</v>
      </c>
      <c r="AU188" s="240" t="s">
        <v>80</v>
      </c>
      <c r="AV188" s="13" t="s">
        <v>80</v>
      </c>
      <c r="AW188" s="13" t="s">
        <v>30</v>
      </c>
      <c r="AX188" s="13" t="s">
        <v>78</v>
      </c>
      <c r="AY188" s="240" t="s">
        <v>109</v>
      </c>
    </row>
    <row r="189" s="12" customFormat="1" ht="22.8" customHeight="1">
      <c r="A189" s="12"/>
      <c r="B189" s="195"/>
      <c r="C189" s="196"/>
      <c r="D189" s="197" t="s">
        <v>72</v>
      </c>
      <c r="E189" s="209" t="s">
        <v>134</v>
      </c>
      <c r="F189" s="209" t="s">
        <v>250</v>
      </c>
      <c r="G189" s="196"/>
      <c r="H189" s="196"/>
      <c r="I189" s="199"/>
      <c r="J189" s="210">
        <f>BK189</f>
        <v>0</v>
      </c>
      <c r="K189" s="196"/>
      <c r="L189" s="201"/>
      <c r="M189" s="202"/>
      <c r="N189" s="203"/>
      <c r="O189" s="203"/>
      <c r="P189" s="204">
        <f>SUM(P190:P214)</f>
        <v>0</v>
      </c>
      <c r="Q189" s="203"/>
      <c r="R189" s="204">
        <f>SUM(R190:R214)</f>
        <v>4.9507500000000002</v>
      </c>
      <c r="S189" s="203"/>
      <c r="T189" s="205">
        <f>SUM(T190:T214)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6" t="s">
        <v>78</v>
      </c>
      <c r="AT189" s="207" t="s">
        <v>72</v>
      </c>
      <c r="AU189" s="207" t="s">
        <v>78</v>
      </c>
      <c r="AY189" s="206" t="s">
        <v>109</v>
      </c>
      <c r="BK189" s="208">
        <f>SUM(BK190:BK214)</f>
        <v>0</v>
      </c>
    </row>
    <row r="190" s="2" customFormat="1" ht="16.5" customHeight="1">
      <c r="A190" s="37"/>
      <c r="B190" s="38"/>
      <c r="C190" s="211" t="s">
        <v>251</v>
      </c>
      <c r="D190" s="211" t="s">
        <v>111</v>
      </c>
      <c r="E190" s="212" t="s">
        <v>252</v>
      </c>
      <c r="F190" s="213" t="s">
        <v>253</v>
      </c>
      <c r="G190" s="214" t="s">
        <v>114</v>
      </c>
      <c r="H190" s="215">
        <v>165</v>
      </c>
      <c r="I190" s="216"/>
      <c r="J190" s="217">
        <f>ROUND(I190*H190,2)</f>
        <v>0</v>
      </c>
      <c r="K190" s="218"/>
      <c r="L190" s="43"/>
      <c r="M190" s="219" t="s">
        <v>1</v>
      </c>
      <c r="N190" s="220" t="s">
        <v>38</v>
      </c>
      <c r="O190" s="90"/>
      <c r="P190" s="221">
        <f>O190*H190</f>
        <v>0</v>
      </c>
      <c r="Q190" s="221">
        <v>0</v>
      </c>
      <c r="R190" s="221">
        <f>Q190*H190</f>
        <v>0</v>
      </c>
      <c r="S190" s="221">
        <v>0</v>
      </c>
      <c r="T190" s="22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3" t="s">
        <v>115</v>
      </c>
      <c r="AT190" s="223" t="s">
        <v>111</v>
      </c>
      <c r="AU190" s="223" t="s">
        <v>80</v>
      </c>
      <c r="AY190" s="16" t="s">
        <v>109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6" t="s">
        <v>78</v>
      </c>
      <c r="BK190" s="224">
        <f>ROUND(I190*H190,2)</f>
        <v>0</v>
      </c>
      <c r="BL190" s="16" t="s">
        <v>115</v>
      </c>
      <c r="BM190" s="223" t="s">
        <v>254</v>
      </c>
    </row>
    <row r="191" s="2" customFormat="1">
      <c r="A191" s="37"/>
      <c r="B191" s="38"/>
      <c r="C191" s="39"/>
      <c r="D191" s="225" t="s">
        <v>117</v>
      </c>
      <c r="E191" s="39"/>
      <c r="F191" s="226" t="s">
        <v>255</v>
      </c>
      <c r="G191" s="39"/>
      <c r="H191" s="39"/>
      <c r="I191" s="227"/>
      <c r="J191" s="39"/>
      <c r="K191" s="39"/>
      <c r="L191" s="43"/>
      <c r="M191" s="228"/>
      <c r="N191" s="229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117</v>
      </c>
      <c r="AU191" s="16" t="s">
        <v>80</v>
      </c>
    </row>
    <row r="192" s="2" customFormat="1" ht="16.5" customHeight="1">
      <c r="A192" s="37"/>
      <c r="B192" s="38"/>
      <c r="C192" s="211" t="s">
        <v>256</v>
      </c>
      <c r="D192" s="211" t="s">
        <v>111</v>
      </c>
      <c r="E192" s="212" t="s">
        <v>257</v>
      </c>
      <c r="F192" s="213" t="s">
        <v>258</v>
      </c>
      <c r="G192" s="214" t="s">
        <v>114</v>
      </c>
      <c r="H192" s="215">
        <v>23</v>
      </c>
      <c r="I192" s="216"/>
      <c r="J192" s="217">
        <f>ROUND(I192*H192,2)</f>
        <v>0</v>
      </c>
      <c r="K192" s="218"/>
      <c r="L192" s="43"/>
      <c r="M192" s="219" t="s">
        <v>1</v>
      </c>
      <c r="N192" s="220" t="s">
        <v>38</v>
      </c>
      <c r="O192" s="90"/>
      <c r="P192" s="221">
        <f>O192*H192</f>
        <v>0</v>
      </c>
      <c r="Q192" s="221">
        <v>0</v>
      </c>
      <c r="R192" s="221">
        <f>Q192*H192</f>
        <v>0</v>
      </c>
      <c r="S192" s="221">
        <v>0</v>
      </c>
      <c r="T192" s="222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3" t="s">
        <v>115</v>
      </c>
      <c r="AT192" s="223" t="s">
        <v>111</v>
      </c>
      <c r="AU192" s="223" t="s">
        <v>80</v>
      </c>
      <c r="AY192" s="16" t="s">
        <v>109</v>
      </c>
      <c r="BE192" s="224">
        <f>IF(N192="základní",J192,0)</f>
        <v>0</v>
      </c>
      <c r="BF192" s="224">
        <f>IF(N192="snížená",J192,0)</f>
        <v>0</v>
      </c>
      <c r="BG192" s="224">
        <f>IF(N192="zákl. přenesená",J192,0)</f>
        <v>0</v>
      </c>
      <c r="BH192" s="224">
        <f>IF(N192="sníž. přenesená",J192,0)</f>
        <v>0</v>
      </c>
      <c r="BI192" s="224">
        <f>IF(N192="nulová",J192,0)</f>
        <v>0</v>
      </c>
      <c r="BJ192" s="16" t="s">
        <v>78</v>
      </c>
      <c r="BK192" s="224">
        <f>ROUND(I192*H192,2)</f>
        <v>0</v>
      </c>
      <c r="BL192" s="16" t="s">
        <v>115</v>
      </c>
      <c r="BM192" s="223" t="s">
        <v>259</v>
      </c>
    </row>
    <row r="193" s="2" customFormat="1">
      <c r="A193" s="37"/>
      <c r="B193" s="38"/>
      <c r="C193" s="39"/>
      <c r="D193" s="225" t="s">
        <v>117</v>
      </c>
      <c r="E193" s="39"/>
      <c r="F193" s="226" t="s">
        <v>260</v>
      </c>
      <c r="G193" s="39"/>
      <c r="H193" s="39"/>
      <c r="I193" s="227"/>
      <c r="J193" s="39"/>
      <c r="K193" s="39"/>
      <c r="L193" s="43"/>
      <c r="M193" s="228"/>
      <c r="N193" s="229"/>
      <c r="O193" s="90"/>
      <c r="P193" s="90"/>
      <c r="Q193" s="90"/>
      <c r="R193" s="90"/>
      <c r="S193" s="90"/>
      <c r="T193" s="91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117</v>
      </c>
      <c r="AU193" s="16" t="s">
        <v>80</v>
      </c>
    </row>
    <row r="194" s="13" customFormat="1">
      <c r="A194" s="13"/>
      <c r="B194" s="230"/>
      <c r="C194" s="231"/>
      <c r="D194" s="225" t="s">
        <v>123</v>
      </c>
      <c r="E194" s="232" t="s">
        <v>1</v>
      </c>
      <c r="F194" s="233" t="s">
        <v>236</v>
      </c>
      <c r="G194" s="231"/>
      <c r="H194" s="234">
        <v>23</v>
      </c>
      <c r="I194" s="235"/>
      <c r="J194" s="231"/>
      <c r="K194" s="231"/>
      <c r="L194" s="236"/>
      <c r="M194" s="237"/>
      <c r="N194" s="238"/>
      <c r="O194" s="238"/>
      <c r="P194" s="238"/>
      <c r="Q194" s="238"/>
      <c r="R194" s="238"/>
      <c r="S194" s="238"/>
      <c r="T194" s="23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0" t="s">
        <v>123</v>
      </c>
      <c r="AU194" s="240" t="s">
        <v>80</v>
      </c>
      <c r="AV194" s="13" t="s">
        <v>80</v>
      </c>
      <c r="AW194" s="13" t="s">
        <v>30</v>
      </c>
      <c r="AX194" s="13" t="s">
        <v>78</v>
      </c>
      <c r="AY194" s="240" t="s">
        <v>109</v>
      </c>
    </row>
    <row r="195" s="2" customFormat="1" ht="16.5" customHeight="1">
      <c r="A195" s="37"/>
      <c r="B195" s="38"/>
      <c r="C195" s="211" t="s">
        <v>261</v>
      </c>
      <c r="D195" s="211" t="s">
        <v>111</v>
      </c>
      <c r="E195" s="212" t="s">
        <v>262</v>
      </c>
      <c r="F195" s="213" t="s">
        <v>263</v>
      </c>
      <c r="G195" s="214" t="s">
        <v>114</v>
      </c>
      <c r="H195" s="215">
        <v>45</v>
      </c>
      <c r="I195" s="216"/>
      <c r="J195" s="217">
        <f>ROUND(I195*H195,2)</f>
        <v>0</v>
      </c>
      <c r="K195" s="218"/>
      <c r="L195" s="43"/>
      <c r="M195" s="219" t="s">
        <v>1</v>
      </c>
      <c r="N195" s="220" t="s">
        <v>38</v>
      </c>
      <c r="O195" s="90"/>
      <c r="P195" s="221">
        <f>O195*H195</f>
        <v>0</v>
      </c>
      <c r="Q195" s="221">
        <v>0</v>
      </c>
      <c r="R195" s="221">
        <f>Q195*H195</f>
        <v>0</v>
      </c>
      <c r="S195" s="221">
        <v>0</v>
      </c>
      <c r="T195" s="222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3" t="s">
        <v>115</v>
      </c>
      <c r="AT195" s="223" t="s">
        <v>111</v>
      </c>
      <c r="AU195" s="223" t="s">
        <v>80</v>
      </c>
      <c r="AY195" s="16" t="s">
        <v>109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6" t="s">
        <v>78</v>
      </c>
      <c r="BK195" s="224">
        <f>ROUND(I195*H195,2)</f>
        <v>0</v>
      </c>
      <c r="BL195" s="16" t="s">
        <v>115</v>
      </c>
      <c r="BM195" s="223" t="s">
        <v>264</v>
      </c>
    </row>
    <row r="196" s="2" customFormat="1">
      <c r="A196" s="37"/>
      <c r="B196" s="38"/>
      <c r="C196" s="39"/>
      <c r="D196" s="225" t="s">
        <v>117</v>
      </c>
      <c r="E196" s="39"/>
      <c r="F196" s="226" t="s">
        <v>265</v>
      </c>
      <c r="G196" s="39"/>
      <c r="H196" s="39"/>
      <c r="I196" s="227"/>
      <c r="J196" s="39"/>
      <c r="K196" s="39"/>
      <c r="L196" s="43"/>
      <c r="M196" s="228"/>
      <c r="N196" s="229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117</v>
      </c>
      <c r="AU196" s="16" t="s">
        <v>80</v>
      </c>
    </row>
    <row r="197" s="13" customFormat="1">
      <c r="A197" s="13"/>
      <c r="B197" s="230"/>
      <c r="C197" s="231"/>
      <c r="D197" s="225" t="s">
        <v>123</v>
      </c>
      <c r="E197" s="232" t="s">
        <v>1</v>
      </c>
      <c r="F197" s="233" t="s">
        <v>266</v>
      </c>
      <c r="G197" s="231"/>
      <c r="H197" s="234">
        <v>45</v>
      </c>
      <c r="I197" s="235"/>
      <c r="J197" s="231"/>
      <c r="K197" s="231"/>
      <c r="L197" s="236"/>
      <c r="M197" s="237"/>
      <c r="N197" s="238"/>
      <c r="O197" s="238"/>
      <c r="P197" s="238"/>
      <c r="Q197" s="238"/>
      <c r="R197" s="238"/>
      <c r="S197" s="238"/>
      <c r="T197" s="23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0" t="s">
        <v>123</v>
      </c>
      <c r="AU197" s="240" t="s">
        <v>80</v>
      </c>
      <c r="AV197" s="13" t="s">
        <v>80</v>
      </c>
      <c r="AW197" s="13" t="s">
        <v>30</v>
      </c>
      <c r="AX197" s="13" t="s">
        <v>78</v>
      </c>
      <c r="AY197" s="240" t="s">
        <v>109</v>
      </c>
    </row>
    <row r="198" s="2" customFormat="1" ht="24.15" customHeight="1">
      <c r="A198" s="37"/>
      <c r="B198" s="38"/>
      <c r="C198" s="211" t="s">
        <v>267</v>
      </c>
      <c r="D198" s="211" t="s">
        <v>111</v>
      </c>
      <c r="E198" s="212" t="s">
        <v>268</v>
      </c>
      <c r="F198" s="213" t="s">
        <v>269</v>
      </c>
      <c r="G198" s="214" t="s">
        <v>114</v>
      </c>
      <c r="H198" s="215">
        <v>165</v>
      </c>
      <c r="I198" s="216"/>
      <c r="J198" s="217">
        <f>ROUND(I198*H198,2)</f>
        <v>0</v>
      </c>
      <c r="K198" s="218"/>
      <c r="L198" s="43"/>
      <c r="M198" s="219" t="s">
        <v>1</v>
      </c>
      <c r="N198" s="220" t="s">
        <v>38</v>
      </c>
      <c r="O198" s="90"/>
      <c r="P198" s="221">
        <f>O198*H198</f>
        <v>0</v>
      </c>
      <c r="Q198" s="221">
        <v>0</v>
      </c>
      <c r="R198" s="221">
        <f>Q198*H198</f>
        <v>0</v>
      </c>
      <c r="S198" s="221">
        <v>0</v>
      </c>
      <c r="T198" s="222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3" t="s">
        <v>115</v>
      </c>
      <c r="AT198" s="223" t="s">
        <v>111</v>
      </c>
      <c r="AU198" s="223" t="s">
        <v>80</v>
      </c>
      <c r="AY198" s="16" t="s">
        <v>109</v>
      </c>
      <c r="BE198" s="224">
        <f>IF(N198="základní",J198,0)</f>
        <v>0</v>
      </c>
      <c r="BF198" s="224">
        <f>IF(N198="snížená",J198,0)</f>
        <v>0</v>
      </c>
      <c r="BG198" s="224">
        <f>IF(N198="zákl. přenesená",J198,0)</f>
        <v>0</v>
      </c>
      <c r="BH198" s="224">
        <f>IF(N198="sníž. přenesená",J198,0)</f>
        <v>0</v>
      </c>
      <c r="BI198" s="224">
        <f>IF(N198="nulová",J198,0)</f>
        <v>0</v>
      </c>
      <c r="BJ198" s="16" t="s">
        <v>78</v>
      </c>
      <c r="BK198" s="224">
        <f>ROUND(I198*H198,2)</f>
        <v>0</v>
      </c>
      <c r="BL198" s="16" t="s">
        <v>115</v>
      </c>
      <c r="BM198" s="223" t="s">
        <v>270</v>
      </c>
    </row>
    <row r="199" s="2" customFormat="1">
      <c r="A199" s="37"/>
      <c r="B199" s="38"/>
      <c r="C199" s="39"/>
      <c r="D199" s="225" t="s">
        <v>117</v>
      </c>
      <c r="E199" s="39"/>
      <c r="F199" s="226" t="s">
        <v>271</v>
      </c>
      <c r="G199" s="39"/>
      <c r="H199" s="39"/>
      <c r="I199" s="227"/>
      <c r="J199" s="39"/>
      <c r="K199" s="39"/>
      <c r="L199" s="43"/>
      <c r="M199" s="228"/>
      <c r="N199" s="229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117</v>
      </c>
      <c r="AU199" s="16" t="s">
        <v>80</v>
      </c>
    </row>
    <row r="200" s="2" customFormat="1" ht="24.15" customHeight="1">
      <c r="A200" s="37"/>
      <c r="B200" s="38"/>
      <c r="C200" s="211" t="s">
        <v>272</v>
      </c>
      <c r="D200" s="211" t="s">
        <v>111</v>
      </c>
      <c r="E200" s="212" t="s">
        <v>273</v>
      </c>
      <c r="F200" s="213" t="s">
        <v>274</v>
      </c>
      <c r="G200" s="214" t="s">
        <v>114</v>
      </c>
      <c r="H200" s="215">
        <v>45</v>
      </c>
      <c r="I200" s="216"/>
      <c r="J200" s="217">
        <f>ROUND(I200*H200,2)</f>
        <v>0</v>
      </c>
      <c r="K200" s="218"/>
      <c r="L200" s="43"/>
      <c r="M200" s="219" t="s">
        <v>1</v>
      </c>
      <c r="N200" s="220" t="s">
        <v>38</v>
      </c>
      <c r="O200" s="90"/>
      <c r="P200" s="221">
        <f>O200*H200</f>
        <v>0</v>
      </c>
      <c r="Q200" s="221">
        <v>0</v>
      </c>
      <c r="R200" s="221">
        <f>Q200*H200</f>
        <v>0</v>
      </c>
      <c r="S200" s="221">
        <v>0</v>
      </c>
      <c r="T200" s="222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3" t="s">
        <v>115</v>
      </c>
      <c r="AT200" s="223" t="s">
        <v>111</v>
      </c>
      <c r="AU200" s="223" t="s">
        <v>80</v>
      </c>
      <c r="AY200" s="16" t="s">
        <v>109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6" t="s">
        <v>78</v>
      </c>
      <c r="BK200" s="224">
        <f>ROUND(I200*H200,2)</f>
        <v>0</v>
      </c>
      <c r="BL200" s="16" t="s">
        <v>115</v>
      </c>
      <c r="BM200" s="223" t="s">
        <v>275</v>
      </c>
    </row>
    <row r="201" s="2" customFormat="1">
      <c r="A201" s="37"/>
      <c r="B201" s="38"/>
      <c r="C201" s="39"/>
      <c r="D201" s="225" t="s">
        <v>117</v>
      </c>
      <c r="E201" s="39"/>
      <c r="F201" s="226" t="s">
        <v>276</v>
      </c>
      <c r="G201" s="39"/>
      <c r="H201" s="39"/>
      <c r="I201" s="227"/>
      <c r="J201" s="39"/>
      <c r="K201" s="39"/>
      <c r="L201" s="43"/>
      <c r="M201" s="228"/>
      <c r="N201" s="229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117</v>
      </c>
      <c r="AU201" s="16" t="s">
        <v>80</v>
      </c>
    </row>
    <row r="202" s="2" customFormat="1" ht="21.75" customHeight="1">
      <c r="A202" s="37"/>
      <c r="B202" s="38"/>
      <c r="C202" s="211" t="s">
        <v>277</v>
      </c>
      <c r="D202" s="211" t="s">
        <v>111</v>
      </c>
      <c r="E202" s="212" t="s">
        <v>278</v>
      </c>
      <c r="F202" s="213" t="s">
        <v>279</v>
      </c>
      <c r="G202" s="214" t="s">
        <v>114</v>
      </c>
      <c r="H202" s="215">
        <v>45</v>
      </c>
      <c r="I202" s="216"/>
      <c r="J202" s="217">
        <f>ROUND(I202*H202,2)</f>
        <v>0</v>
      </c>
      <c r="K202" s="218"/>
      <c r="L202" s="43"/>
      <c r="M202" s="219" t="s">
        <v>1</v>
      </c>
      <c r="N202" s="220" t="s">
        <v>38</v>
      </c>
      <c r="O202" s="90"/>
      <c r="P202" s="221">
        <f>O202*H202</f>
        <v>0</v>
      </c>
      <c r="Q202" s="221">
        <v>0</v>
      </c>
      <c r="R202" s="221">
        <f>Q202*H202</f>
        <v>0</v>
      </c>
      <c r="S202" s="221">
        <v>0</v>
      </c>
      <c r="T202" s="222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3" t="s">
        <v>115</v>
      </c>
      <c r="AT202" s="223" t="s">
        <v>111</v>
      </c>
      <c r="AU202" s="223" t="s">
        <v>80</v>
      </c>
      <c r="AY202" s="16" t="s">
        <v>109</v>
      </c>
      <c r="BE202" s="224">
        <f>IF(N202="základní",J202,0)</f>
        <v>0</v>
      </c>
      <c r="BF202" s="224">
        <f>IF(N202="snížená",J202,0)</f>
        <v>0</v>
      </c>
      <c r="BG202" s="224">
        <f>IF(N202="zákl. přenesená",J202,0)</f>
        <v>0</v>
      </c>
      <c r="BH202" s="224">
        <f>IF(N202="sníž. přenesená",J202,0)</f>
        <v>0</v>
      </c>
      <c r="BI202" s="224">
        <f>IF(N202="nulová",J202,0)</f>
        <v>0</v>
      </c>
      <c r="BJ202" s="16" t="s">
        <v>78</v>
      </c>
      <c r="BK202" s="224">
        <f>ROUND(I202*H202,2)</f>
        <v>0</v>
      </c>
      <c r="BL202" s="16" t="s">
        <v>115</v>
      </c>
      <c r="BM202" s="223" t="s">
        <v>280</v>
      </c>
    </row>
    <row r="203" s="2" customFormat="1">
      <c r="A203" s="37"/>
      <c r="B203" s="38"/>
      <c r="C203" s="39"/>
      <c r="D203" s="225" t="s">
        <v>117</v>
      </c>
      <c r="E203" s="39"/>
      <c r="F203" s="226" t="s">
        <v>281</v>
      </c>
      <c r="G203" s="39"/>
      <c r="H203" s="39"/>
      <c r="I203" s="227"/>
      <c r="J203" s="39"/>
      <c r="K203" s="39"/>
      <c r="L203" s="43"/>
      <c r="M203" s="228"/>
      <c r="N203" s="229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117</v>
      </c>
      <c r="AU203" s="16" t="s">
        <v>80</v>
      </c>
    </row>
    <row r="204" s="2" customFormat="1" ht="16.5" customHeight="1">
      <c r="A204" s="37"/>
      <c r="B204" s="38"/>
      <c r="C204" s="211" t="s">
        <v>282</v>
      </c>
      <c r="D204" s="211" t="s">
        <v>111</v>
      </c>
      <c r="E204" s="212" t="s">
        <v>283</v>
      </c>
      <c r="F204" s="213" t="s">
        <v>284</v>
      </c>
      <c r="G204" s="214" t="s">
        <v>114</v>
      </c>
      <c r="H204" s="215">
        <v>45</v>
      </c>
      <c r="I204" s="216"/>
      <c r="J204" s="217">
        <f>ROUND(I204*H204,2)</f>
        <v>0</v>
      </c>
      <c r="K204" s="218"/>
      <c r="L204" s="43"/>
      <c r="M204" s="219" t="s">
        <v>1</v>
      </c>
      <c r="N204" s="220" t="s">
        <v>38</v>
      </c>
      <c r="O204" s="90"/>
      <c r="P204" s="221">
        <f>O204*H204</f>
        <v>0</v>
      </c>
      <c r="Q204" s="221">
        <v>0</v>
      </c>
      <c r="R204" s="221">
        <f>Q204*H204</f>
        <v>0</v>
      </c>
      <c r="S204" s="221">
        <v>0</v>
      </c>
      <c r="T204" s="222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3" t="s">
        <v>115</v>
      </c>
      <c r="AT204" s="223" t="s">
        <v>111</v>
      </c>
      <c r="AU204" s="223" t="s">
        <v>80</v>
      </c>
      <c r="AY204" s="16" t="s">
        <v>109</v>
      </c>
      <c r="BE204" s="224">
        <f>IF(N204="základní",J204,0)</f>
        <v>0</v>
      </c>
      <c r="BF204" s="224">
        <f>IF(N204="snížená",J204,0)</f>
        <v>0</v>
      </c>
      <c r="BG204" s="224">
        <f>IF(N204="zákl. přenesená",J204,0)</f>
        <v>0</v>
      </c>
      <c r="BH204" s="224">
        <f>IF(N204="sníž. přenesená",J204,0)</f>
        <v>0</v>
      </c>
      <c r="BI204" s="224">
        <f>IF(N204="nulová",J204,0)</f>
        <v>0</v>
      </c>
      <c r="BJ204" s="16" t="s">
        <v>78</v>
      </c>
      <c r="BK204" s="224">
        <f>ROUND(I204*H204,2)</f>
        <v>0</v>
      </c>
      <c r="BL204" s="16" t="s">
        <v>115</v>
      </c>
      <c r="BM204" s="223" t="s">
        <v>285</v>
      </c>
    </row>
    <row r="205" s="2" customFormat="1">
      <c r="A205" s="37"/>
      <c r="B205" s="38"/>
      <c r="C205" s="39"/>
      <c r="D205" s="225" t="s">
        <v>117</v>
      </c>
      <c r="E205" s="39"/>
      <c r="F205" s="226" t="s">
        <v>286</v>
      </c>
      <c r="G205" s="39"/>
      <c r="H205" s="39"/>
      <c r="I205" s="227"/>
      <c r="J205" s="39"/>
      <c r="K205" s="39"/>
      <c r="L205" s="43"/>
      <c r="M205" s="228"/>
      <c r="N205" s="229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117</v>
      </c>
      <c r="AU205" s="16" t="s">
        <v>80</v>
      </c>
    </row>
    <row r="206" s="2" customFormat="1" ht="33" customHeight="1">
      <c r="A206" s="37"/>
      <c r="B206" s="38"/>
      <c r="C206" s="211" t="s">
        <v>287</v>
      </c>
      <c r="D206" s="211" t="s">
        <v>111</v>
      </c>
      <c r="E206" s="212" t="s">
        <v>288</v>
      </c>
      <c r="F206" s="213" t="s">
        <v>289</v>
      </c>
      <c r="G206" s="214" t="s">
        <v>114</v>
      </c>
      <c r="H206" s="215">
        <v>45</v>
      </c>
      <c r="I206" s="216"/>
      <c r="J206" s="217">
        <f>ROUND(I206*H206,2)</f>
        <v>0</v>
      </c>
      <c r="K206" s="218"/>
      <c r="L206" s="43"/>
      <c r="M206" s="219" t="s">
        <v>1</v>
      </c>
      <c r="N206" s="220" t="s">
        <v>38</v>
      </c>
      <c r="O206" s="90"/>
      <c r="P206" s="221">
        <f>O206*H206</f>
        <v>0</v>
      </c>
      <c r="Q206" s="221">
        <v>0</v>
      </c>
      <c r="R206" s="221">
        <f>Q206*H206</f>
        <v>0</v>
      </c>
      <c r="S206" s="221">
        <v>0</v>
      </c>
      <c r="T206" s="222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3" t="s">
        <v>115</v>
      </c>
      <c r="AT206" s="223" t="s">
        <v>111</v>
      </c>
      <c r="AU206" s="223" t="s">
        <v>80</v>
      </c>
      <c r="AY206" s="16" t="s">
        <v>109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6" t="s">
        <v>78</v>
      </c>
      <c r="BK206" s="224">
        <f>ROUND(I206*H206,2)</f>
        <v>0</v>
      </c>
      <c r="BL206" s="16" t="s">
        <v>115</v>
      </c>
      <c r="BM206" s="223" t="s">
        <v>290</v>
      </c>
    </row>
    <row r="207" s="2" customFormat="1">
      <c r="A207" s="37"/>
      <c r="B207" s="38"/>
      <c r="C207" s="39"/>
      <c r="D207" s="225" t="s">
        <v>117</v>
      </c>
      <c r="E207" s="39"/>
      <c r="F207" s="226" t="s">
        <v>291</v>
      </c>
      <c r="G207" s="39"/>
      <c r="H207" s="39"/>
      <c r="I207" s="227"/>
      <c r="J207" s="39"/>
      <c r="K207" s="39"/>
      <c r="L207" s="43"/>
      <c r="M207" s="228"/>
      <c r="N207" s="229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117</v>
      </c>
      <c r="AU207" s="16" t="s">
        <v>80</v>
      </c>
    </row>
    <row r="208" s="2" customFormat="1" ht="24.15" customHeight="1">
      <c r="A208" s="37"/>
      <c r="B208" s="38"/>
      <c r="C208" s="211" t="s">
        <v>292</v>
      </c>
      <c r="D208" s="211" t="s">
        <v>111</v>
      </c>
      <c r="E208" s="212" t="s">
        <v>293</v>
      </c>
      <c r="F208" s="213" t="s">
        <v>294</v>
      </c>
      <c r="G208" s="214" t="s">
        <v>114</v>
      </c>
      <c r="H208" s="215">
        <v>45</v>
      </c>
      <c r="I208" s="216"/>
      <c r="J208" s="217">
        <f>ROUND(I208*H208,2)</f>
        <v>0</v>
      </c>
      <c r="K208" s="218"/>
      <c r="L208" s="43"/>
      <c r="M208" s="219" t="s">
        <v>1</v>
      </c>
      <c r="N208" s="220" t="s">
        <v>38</v>
      </c>
      <c r="O208" s="90"/>
      <c r="P208" s="221">
        <f>O208*H208</f>
        <v>0</v>
      </c>
      <c r="Q208" s="221">
        <v>0</v>
      </c>
      <c r="R208" s="221">
        <f>Q208*H208</f>
        <v>0</v>
      </c>
      <c r="S208" s="221">
        <v>0</v>
      </c>
      <c r="T208" s="222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3" t="s">
        <v>115</v>
      </c>
      <c r="AT208" s="223" t="s">
        <v>111</v>
      </c>
      <c r="AU208" s="223" t="s">
        <v>80</v>
      </c>
      <c r="AY208" s="16" t="s">
        <v>109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6" t="s">
        <v>78</v>
      </c>
      <c r="BK208" s="224">
        <f>ROUND(I208*H208,2)</f>
        <v>0</v>
      </c>
      <c r="BL208" s="16" t="s">
        <v>115</v>
      </c>
      <c r="BM208" s="223" t="s">
        <v>295</v>
      </c>
    </row>
    <row r="209" s="2" customFormat="1">
      <c r="A209" s="37"/>
      <c r="B209" s="38"/>
      <c r="C209" s="39"/>
      <c r="D209" s="225" t="s">
        <v>117</v>
      </c>
      <c r="E209" s="39"/>
      <c r="F209" s="226" t="s">
        <v>296</v>
      </c>
      <c r="G209" s="39"/>
      <c r="H209" s="39"/>
      <c r="I209" s="227"/>
      <c r="J209" s="39"/>
      <c r="K209" s="39"/>
      <c r="L209" s="43"/>
      <c r="M209" s="228"/>
      <c r="N209" s="229"/>
      <c r="O209" s="90"/>
      <c r="P209" s="90"/>
      <c r="Q209" s="90"/>
      <c r="R209" s="90"/>
      <c r="S209" s="90"/>
      <c r="T209" s="91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117</v>
      </c>
      <c r="AU209" s="16" t="s">
        <v>80</v>
      </c>
    </row>
    <row r="210" s="2" customFormat="1" ht="24.15" customHeight="1">
      <c r="A210" s="37"/>
      <c r="B210" s="38"/>
      <c r="C210" s="211" t="s">
        <v>297</v>
      </c>
      <c r="D210" s="211" t="s">
        <v>111</v>
      </c>
      <c r="E210" s="212" t="s">
        <v>298</v>
      </c>
      <c r="F210" s="213" t="s">
        <v>299</v>
      </c>
      <c r="G210" s="214" t="s">
        <v>114</v>
      </c>
      <c r="H210" s="215">
        <v>23</v>
      </c>
      <c r="I210" s="216"/>
      <c r="J210" s="217">
        <f>ROUND(I210*H210,2)</f>
        <v>0</v>
      </c>
      <c r="K210" s="218"/>
      <c r="L210" s="43"/>
      <c r="M210" s="219" t="s">
        <v>1</v>
      </c>
      <c r="N210" s="220" t="s">
        <v>38</v>
      </c>
      <c r="O210" s="90"/>
      <c r="P210" s="221">
        <f>O210*H210</f>
        <v>0</v>
      </c>
      <c r="Q210" s="221">
        <v>0.084250000000000005</v>
      </c>
      <c r="R210" s="221">
        <f>Q210*H210</f>
        <v>1.9377500000000001</v>
      </c>
      <c r="S210" s="221">
        <v>0</v>
      </c>
      <c r="T210" s="222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3" t="s">
        <v>115</v>
      </c>
      <c r="AT210" s="223" t="s">
        <v>111</v>
      </c>
      <c r="AU210" s="223" t="s">
        <v>80</v>
      </c>
      <c r="AY210" s="16" t="s">
        <v>109</v>
      </c>
      <c r="BE210" s="224">
        <f>IF(N210="základní",J210,0)</f>
        <v>0</v>
      </c>
      <c r="BF210" s="224">
        <f>IF(N210="snížená",J210,0)</f>
        <v>0</v>
      </c>
      <c r="BG210" s="224">
        <f>IF(N210="zákl. přenesená",J210,0)</f>
        <v>0</v>
      </c>
      <c r="BH210" s="224">
        <f>IF(N210="sníž. přenesená",J210,0)</f>
        <v>0</v>
      </c>
      <c r="BI210" s="224">
        <f>IF(N210="nulová",J210,0)</f>
        <v>0</v>
      </c>
      <c r="BJ210" s="16" t="s">
        <v>78</v>
      </c>
      <c r="BK210" s="224">
        <f>ROUND(I210*H210,2)</f>
        <v>0</v>
      </c>
      <c r="BL210" s="16" t="s">
        <v>115</v>
      </c>
      <c r="BM210" s="223" t="s">
        <v>300</v>
      </c>
    </row>
    <row r="211" s="2" customFormat="1">
      <c r="A211" s="37"/>
      <c r="B211" s="38"/>
      <c r="C211" s="39"/>
      <c r="D211" s="225" t="s">
        <v>117</v>
      </c>
      <c r="E211" s="39"/>
      <c r="F211" s="226" t="s">
        <v>301</v>
      </c>
      <c r="G211" s="39"/>
      <c r="H211" s="39"/>
      <c r="I211" s="227"/>
      <c r="J211" s="39"/>
      <c r="K211" s="39"/>
      <c r="L211" s="43"/>
      <c r="M211" s="228"/>
      <c r="N211" s="229"/>
      <c r="O211" s="90"/>
      <c r="P211" s="90"/>
      <c r="Q211" s="90"/>
      <c r="R211" s="90"/>
      <c r="S211" s="90"/>
      <c r="T211" s="91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117</v>
      </c>
      <c r="AU211" s="16" t="s">
        <v>80</v>
      </c>
    </row>
    <row r="212" s="13" customFormat="1">
      <c r="A212" s="13"/>
      <c r="B212" s="230"/>
      <c r="C212" s="231"/>
      <c r="D212" s="225" t="s">
        <v>123</v>
      </c>
      <c r="E212" s="232" t="s">
        <v>1</v>
      </c>
      <c r="F212" s="233" t="s">
        <v>236</v>
      </c>
      <c r="G212" s="231"/>
      <c r="H212" s="234">
        <v>23</v>
      </c>
      <c r="I212" s="235"/>
      <c r="J212" s="231"/>
      <c r="K212" s="231"/>
      <c r="L212" s="236"/>
      <c r="M212" s="237"/>
      <c r="N212" s="238"/>
      <c r="O212" s="238"/>
      <c r="P212" s="238"/>
      <c r="Q212" s="238"/>
      <c r="R212" s="238"/>
      <c r="S212" s="238"/>
      <c r="T212" s="23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0" t="s">
        <v>123</v>
      </c>
      <c r="AU212" s="240" t="s">
        <v>80</v>
      </c>
      <c r="AV212" s="13" t="s">
        <v>80</v>
      </c>
      <c r="AW212" s="13" t="s">
        <v>30</v>
      </c>
      <c r="AX212" s="13" t="s">
        <v>78</v>
      </c>
      <c r="AY212" s="240" t="s">
        <v>109</v>
      </c>
    </row>
    <row r="213" s="2" customFormat="1" ht="21.75" customHeight="1">
      <c r="A213" s="37"/>
      <c r="B213" s="38"/>
      <c r="C213" s="252" t="s">
        <v>302</v>
      </c>
      <c r="D213" s="252" t="s">
        <v>237</v>
      </c>
      <c r="E213" s="253" t="s">
        <v>303</v>
      </c>
      <c r="F213" s="254" t="s">
        <v>304</v>
      </c>
      <c r="G213" s="255" t="s">
        <v>114</v>
      </c>
      <c r="H213" s="256">
        <v>23</v>
      </c>
      <c r="I213" s="257"/>
      <c r="J213" s="258">
        <f>ROUND(I213*H213,2)</f>
        <v>0</v>
      </c>
      <c r="K213" s="259"/>
      <c r="L213" s="260"/>
      <c r="M213" s="261" t="s">
        <v>1</v>
      </c>
      <c r="N213" s="262" t="s">
        <v>38</v>
      </c>
      <c r="O213" s="90"/>
      <c r="P213" s="221">
        <f>O213*H213</f>
        <v>0</v>
      </c>
      <c r="Q213" s="221">
        <v>0.13100000000000001</v>
      </c>
      <c r="R213" s="221">
        <f>Q213*H213</f>
        <v>3.0129999999999999</v>
      </c>
      <c r="S213" s="221">
        <v>0</v>
      </c>
      <c r="T213" s="222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3" t="s">
        <v>153</v>
      </c>
      <c r="AT213" s="223" t="s">
        <v>237</v>
      </c>
      <c r="AU213" s="223" t="s">
        <v>80</v>
      </c>
      <c r="AY213" s="16" t="s">
        <v>109</v>
      </c>
      <c r="BE213" s="224">
        <f>IF(N213="základní",J213,0)</f>
        <v>0</v>
      </c>
      <c r="BF213" s="224">
        <f>IF(N213="snížená",J213,0)</f>
        <v>0</v>
      </c>
      <c r="BG213" s="224">
        <f>IF(N213="zákl. přenesená",J213,0)</f>
        <v>0</v>
      </c>
      <c r="BH213" s="224">
        <f>IF(N213="sníž. přenesená",J213,0)</f>
        <v>0</v>
      </c>
      <c r="BI213" s="224">
        <f>IF(N213="nulová",J213,0)</f>
        <v>0</v>
      </c>
      <c r="BJ213" s="16" t="s">
        <v>78</v>
      </c>
      <c r="BK213" s="224">
        <f>ROUND(I213*H213,2)</f>
        <v>0</v>
      </c>
      <c r="BL213" s="16" t="s">
        <v>115</v>
      </c>
      <c r="BM213" s="223" t="s">
        <v>305</v>
      </c>
    </row>
    <row r="214" s="2" customFormat="1">
      <c r="A214" s="37"/>
      <c r="B214" s="38"/>
      <c r="C214" s="39"/>
      <c r="D214" s="225" t="s">
        <v>117</v>
      </c>
      <c r="E214" s="39"/>
      <c r="F214" s="226" t="s">
        <v>304</v>
      </c>
      <c r="G214" s="39"/>
      <c r="H214" s="39"/>
      <c r="I214" s="227"/>
      <c r="J214" s="39"/>
      <c r="K214" s="39"/>
      <c r="L214" s="43"/>
      <c r="M214" s="228"/>
      <c r="N214" s="229"/>
      <c r="O214" s="90"/>
      <c r="P214" s="90"/>
      <c r="Q214" s="90"/>
      <c r="R214" s="90"/>
      <c r="S214" s="90"/>
      <c r="T214" s="91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117</v>
      </c>
      <c r="AU214" s="16" t="s">
        <v>80</v>
      </c>
    </row>
    <row r="215" s="12" customFormat="1" ht="22.8" customHeight="1">
      <c r="A215" s="12"/>
      <c r="B215" s="195"/>
      <c r="C215" s="196"/>
      <c r="D215" s="197" t="s">
        <v>72</v>
      </c>
      <c r="E215" s="209" t="s">
        <v>153</v>
      </c>
      <c r="F215" s="209" t="s">
        <v>306</v>
      </c>
      <c r="G215" s="196"/>
      <c r="H215" s="196"/>
      <c r="I215" s="199"/>
      <c r="J215" s="210">
        <f>BK215</f>
        <v>0</v>
      </c>
      <c r="K215" s="196"/>
      <c r="L215" s="201"/>
      <c r="M215" s="202"/>
      <c r="N215" s="203"/>
      <c r="O215" s="203"/>
      <c r="P215" s="204">
        <f>SUM(P216:P254)</f>
        <v>0</v>
      </c>
      <c r="Q215" s="203"/>
      <c r="R215" s="204">
        <f>SUM(R216:R254)</f>
        <v>66.48772507000001</v>
      </c>
      <c r="S215" s="203"/>
      <c r="T215" s="205">
        <f>SUM(T216:T254)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6" t="s">
        <v>78</v>
      </c>
      <c r="AT215" s="207" t="s">
        <v>72</v>
      </c>
      <c r="AU215" s="207" t="s">
        <v>78</v>
      </c>
      <c r="AY215" s="206" t="s">
        <v>109</v>
      </c>
      <c r="BK215" s="208">
        <f>SUM(BK216:BK254)</f>
        <v>0</v>
      </c>
    </row>
    <row r="216" s="2" customFormat="1" ht="24.15" customHeight="1">
      <c r="A216" s="37"/>
      <c r="B216" s="38"/>
      <c r="C216" s="211" t="s">
        <v>307</v>
      </c>
      <c r="D216" s="211" t="s">
        <v>111</v>
      </c>
      <c r="E216" s="212" t="s">
        <v>308</v>
      </c>
      <c r="F216" s="213" t="s">
        <v>309</v>
      </c>
      <c r="G216" s="214" t="s">
        <v>149</v>
      </c>
      <c r="H216" s="215">
        <v>71.700000000000003</v>
      </c>
      <c r="I216" s="216"/>
      <c r="J216" s="217">
        <f>ROUND(I216*H216,2)</f>
        <v>0</v>
      </c>
      <c r="K216" s="218"/>
      <c r="L216" s="43"/>
      <c r="M216" s="219" t="s">
        <v>1</v>
      </c>
      <c r="N216" s="220" t="s">
        <v>38</v>
      </c>
      <c r="O216" s="90"/>
      <c r="P216" s="221">
        <f>O216*H216</f>
        <v>0</v>
      </c>
      <c r="Q216" s="221">
        <v>2.0000000000000002E-05</v>
      </c>
      <c r="R216" s="221">
        <f>Q216*H216</f>
        <v>0.0014340000000000002</v>
      </c>
      <c r="S216" s="221">
        <v>0</v>
      </c>
      <c r="T216" s="222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3" t="s">
        <v>115</v>
      </c>
      <c r="AT216" s="223" t="s">
        <v>111</v>
      </c>
      <c r="AU216" s="223" t="s">
        <v>80</v>
      </c>
      <c r="AY216" s="16" t="s">
        <v>109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6" t="s">
        <v>78</v>
      </c>
      <c r="BK216" s="224">
        <f>ROUND(I216*H216,2)</f>
        <v>0</v>
      </c>
      <c r="BL216" s="16" t="s">
        <v>115</v>
      </c>
      <c r="BM216" s="223" t="s">
        <v>310</v>
      </c>
    </row>
    <row r="217" s="2" customFormat="1">
      <c r="A217" s="37"/>
      <c r="B217" s="38"/>
      <c r="C217" s="39"/>
      <c r="D217" s="225" t="s">
        <v>117</v>
      </c>
      <c r="E217" s="39"/>
      <c r="F217" s="226" t="s">
        <v>311</v>
      </c>
      <c r="G217" s="39"/>
      <c r="H217" s="39"/>
      <c r="I217" s="227"/>
      <c r="J217" s="39"/>
      <c r="K217" s="39"/>
      <c r="L217" s="43"/>
      <c r="M217" s="228"/>
      <c r="N217" s="229"/>
      <c r="O217" s="90"/>
      <c r="P217" s="90"/>
      <c r="Q217" s="90"/>
      <c r="R217" s="90"/>
      <c r="S217" s="90"/>
      <c r="T217" s="91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117</v>
      </c>
      <c r="AU217" s="16" t="s">
        <v>80</v>
      </c>
    </row>
    <row r="218" s="13" customFormat="1">
      <c r="A218" s="13"/>
      <c r="B218" s="230"/>
      <c r="C218" s="231"/>
      <c r="D218" s="225" t="s">
        <v>123</v>
      </c>
      <c r="E218" s="232" t="s">
        <v>1</v>
      </c>
      <c r="F218" s="233" t="s">
        <v>312</v>
      </c>
      <c r="G218" s="231"/>
      <c r="H218" s="234">
        <v>38.829999999999998</v>
      </c>
      <c r="I218" s="235"/>
      <c r="J218" s="231"/>
      <c r="K218" s="231"/>
      <c r="L218" s="236"/>
      <c r="M218" s="237"/>
      <c r="N218" s="238"/>
      <c r="O218" s="238"/>
      <c r="P218" s="238"/>
      <c r="Q218" s="238"/>
      <c r="R218" s="238"/>
      <c r="S218" s="238"/>
      <c r="T218" s="23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0" t="s">
        <v>123</v>
      </c>
      <c r="AU218" s="240" t="s">
        <v>80</v>
      </c>
      <c r="AV218" s="13" t="s">
        <v>80</v>
      </c>
      <c r="AW218" s="13" t="s">
        <v>30</v>
      </c>
      <c r="AX218" s="13" t="s">
        <v>73</v>
      </c>
      <c r="AY218" s="240" t="s">
        <v>109</v>
      </c>
    </row>
    <row r="219" s="13" customFormat="1">
      <c r="A219" s="13"/>
      <c r="B219" s="230"/>
      <c r="C219" s="231"/>
      <c r="D219" s="225" t="s">
        <v>123</v>
      </c>
      <c r="E219" s="232" t="s">
        <v>1</v>
      </c>
      <c r="F219" s="233" t="s">
        <v>313</v>
      </c>
      <c r="G219" s="231"/>
      <c r="H219" s="234">
        <v>14.470000000000001</v>
      </c>
      <c r="I219" s="235"/>
      <c r="J219" s="231"/>
      <c r="K219" s="231"/>
      <c r="L219" s="236"/>
      <c r="M219" s="237"/>
      <c r="N219" s="238"/>
      <c r="O219" s="238"/>
      <c r="P219" s="238"/>
      <c r="Q219" s="238"/>
      <c r="R219" s="238"/>
      <c r="S219" s="238"/>
      <c r="T219" s="23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0" t="s">
        <v>123</v>
      </c>
      <c r="AU219" s="240" t="s">
        <v>80</v>
      </c>
      <c r="AV219" s="13" t="s">
        <v>80</v>
      </c>
      <c r="AW219" s="13" t="s">
        <v>30</v>
      </c>
      <c r="AX219" s="13" t="s">
        <v>73</v>
      </c>
      <c r="AY219" s="240" t="s">
        <v>109</v>
      </c>
    </row>
    <row r="220" s="13" customFormat="1">
      <c r="A220" s="13"/>
      <c r="B220" s="230"/>
      <c r="C220" s="231"/>
      <c r="D220" s="225" t="s">
        <v>123</v>
      </c>
      <c r="E220" s="232" t="s">
        <v>1</v>
      </c>
      <c r="F220" s="233" t="s">
        <v>314</v>
      </c>
      <c r="G220" s="231"/>
      <c r="H220" s="234">
        <v>18.399999999999999</v>
      </c>
      <c r="I220" s="235"/>
      <c r="J220" s="231"/>
      <c r="K220" s="231"/>
      <c r="L220" s="236"/>
      <c r="M220" s="237"/>
      <c r="N220" s="238"/>
      <c r="O220" s="238"/>
      <c r="P220" s="238"/>
      <c r="Q220" s="238"/>
      <c r="R220" s="238"/>
      <c r="S220" s="238"/>
      <c r="T220" s="239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0" t="s">
        <v>123</v>
      </c>
      <c r="AU220" s="240" t="s">
        <v>80</v>
      </c>
      <c r="AV220" s="13" t="s">
        <v>80</v>
      </c>
      <c r="AW220" s="13" t="s">
        <v>30</v>
      </c>
      <c r="AX220" s="13" t="s">
        <v>73</v>
      </c>
      <c r="AY220" s="240" t="s">
        <v>109</v>
      </c>
    </row>
    <row r="221" s="14" customFormat="1">
      <c r="A221" s="14"/>
      <c r="B221" s="241"/>
      <c r="C221" s="242"/>
      <c r="D221" s="225" t="s">
        <v>123</v>
      </c>
      <c r="E221" s="243" t="s">
        <v>1</v>
      </c>
      <c r="F221" s="244" t="s">
        <v>186</v>
      </c>
      <c r="G221" s="242"/>
      <c r="H221" s="245">
        <v>71.699999999999989</v>
      </c>
      <c r="I221" s="246"/>
      <c r="J221" s="242"/>
      <c r="K221" s="242"/>
      <c r="L221" s="247"/>
      <c r="M221" s="248"/>
      <c r="N221" s="249"/>
      <c r="O221" s="249"/>
      <c r="P221" s="249"/>
      <c r="Q221" s="249"/>
      <c r="R221" s="249"/>
      <c r="S221" s="249"/>
      <c r="T221" s="250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1" t="s">
        <v>123</v>
      </c>
      <c r="AU221" s="251" t="s">
        <v>80</v>
      </c>
      <c r="AV221" s="14" t="s">
        <v>115</v>
      </c>
      <c r="AW221" s="14" t="s">
        <v>30</v>
      </c>
      <c r="AX221" s="14" t="s">
        <v>78</v>
      </c>
      <c r="AY221" s="251" t="s">
        <v>109</v>
      </c>
    </row>
    <row r="222" s="2" customFormat="1" ht="24.15" customHeight="1">
      <c r="A222" s="37"/>
      <c r="B222" s="38"/>
      <c r="C222" s="252" t="s">
        <v>315</v>
      </c>
      <c r="D222" s="252" t="s">
        <v>237</v>
      </c>
      <c r="E222" s="253" t="s">
        <v>316</v>
      </c>
      <c r="F222" s="254" t="s">
        <v>317</v>
      </c>
      <c r="G222" s="255" t="s">
        <v>149</v>
      </c>
      <c r="H222" s="256">
        <v>72.775999999999996</v>
      </c>
      <c r="I222" s="257"/>
      <c r="J222" s="258">
        <f>ROUND(I222*H222,2)</f>
        <v>0</v>
      </c>
      <c r="K222" s="259"/>
      <c r="L222" s="260"/>
      <c r="M222" s="261" t="s">
        <v>1</v>
      </c>
      <c r="N222" s="262" t="s">
        <v>38</v>
      </c>
      <c r="O222" s="90"/>
      <c r="P222" s="221">
        <f>O222*H222</f>
        <v>0</v>
      </c>
      <c r="Q222" s="221">
        <v>0.0080199999999999994</v>
      </c>
      <c r="R222" s="221">
        <f>Q222*H222</f>
        <v>0.58366351999999988</v>
      </c>
      <c r="S222" s="221">
        <v>0</v>
      </c>
      <c r="T222" s="222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3" t="s">
        <v>153</v>
      </c>
      <c r="AT222" s="223" t="s">
        <v>237</v>
      </c>
      <c r="AU222" s="223" t="s">
        <v>80</v>
      </c>
      <c r="AY222" s="16" t="s">
        <v>109</v>
      </c>
      <c r="BE222" s="224">
        <f>IF(N222="základní",J222,0)</f>
        <v>0</v>
      </c>
      <c r="BF222" s="224">
        <f>IF(N222="snížená",J222,0)</f>
        <v>0</v>
      </c>
      <c r="BG222" s="224">
        <f>IF(N222="zákl. přenesená",J222,0)</f>
        <v>0</v>
      </c>
      <c r="BH222" s="224">
        <f>IF(N222="sníž. přenesená",J222,0)</f>
        <v>0</v>
      </c>
      <c r="BI222" s="224">
        <f>IF(N222="nulová",J222,0)</f>
        <v>0</v>
      </c>
      <c r="BJ222" s="16" t="s">
        <v>78</v>
      </c>
      <c r="BK222" s="224">
        <f>ROUND(I222*H222,2)</f>
        <v>0</v>
      </c>
      <c r="BL222" s="16" t="s">
        <v>115</v>
      </c>
      <c r="BM222" s="223" t="s">
        <v>318</v>
      </c>
    </row>
    <row r="223" s="2" customFormat="1">
      <c r="A223" s="37"/>
      <c r="B223" s="38"/>
      <c r="C223" s="39"/>
      <c r="D223" s="225" t="s">
        <v>117</v>
      </c>
      <c r="E223" s="39"/>
      <c r="F223" s="226" t="s">
        <v>317</v>
      </c>
      <c r="G223" s="39"/>
      <c r="H223" s="39"/>
      <c r="I223" s="227"/>
      <c r="J223" s="39"/>
      <c r="K223" s="39"/>
      <c r="L223" s="43"/>
      <c r="M223" s="228"/>
      <c r="N223" s="229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117</v>
      </c>
      <c r="AU223" s="16" t="s">
        <v>80</v>
      </c>
    </row>
    <row r="224" s="13" customFormat="1">
      <c r="A224" s="13"/>
      <c r="B224" s="230"/>
      <c r="C224" s="231"/>
      <c r="D224" s="225" t="s">
        <v>123</v>
      </c>
      <c r="E224" s="231"/>
      <c r="F224" s="233" t="s">
        <v>319</v>
      </c>
      <c r="G224" s="231"/>
      <c r="H224" s="234">
        <v>72.775999999999996</v>
      </c>
      <c r="I224" s="235"/>
      <c r="J224" s="231"/>
      <c r="K224" s="231"/>
      <c r="L224" s="236"/>
      <c r="M224" s="237"/>
      <c r="N224" s="238"/>
      <c r="O224" s="238"/>
      <c r="P224" s="238"/>
      <c r="Q224" s="238"/>
      <c r="R224" s="238"/>
      <c r="S224" s="238"/>
      <c r="T224" s="23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0" t="s">
        <v>123</v>
      </c>
      <c r="AU224" s="240" t="s">
        <v>80</v>
      </c>
      <c r="AV224" s="13" t="s">
        <v>80</v>
      </c>
      <c r="AW224" s="13" t="s">
        <v>4</v>
      </c>
      <c r="AX224" s="13" t="s">
        <v>78</v>
      </c>
      <c r="AY224" s="240" t="s">
        <v>109</v>
      </c>
    </row>
    <row r="225" s="2" customFormat="1" ht="24.15" customHeight="1">
      <c r="A225" s="37"/>
      <c r="B225" s="38"/>
      <c r="C225" s="211" t="s">
        <v>320</v>
      </c>
      <c r="D225" s="211" t="s">
        <v>111</v>
      </c>
      <c r="E225" s="212" t="s">
        <v>321</v>
      </c>
      <c r="F225" s="213" t="s">
        <v>322</v>
      </c>
      <c r="G225" s="214" t="s">
        <v>149</v>
      </c>
      <c r="H225" s="215">
        <v>212.31</v>
      </c>
      <c r="I225" s="216"/>
      <c r="J225" s="217">
        <f>ROUND(I225*H225,2)</f>
        <v>0</v>
      </c>
      <c r="K225" s="218"/>
      <c r="L225" s="43"/>
      <c r="M225" s="219" t="s">
        <v>1</v>
      </c>
      <c r="N225" s="220" t="s">
        <v>38</v>
      </c>
      <c r="O225" s="90"/>
      <c r="P225" s="221">
        <f>O225*H225</f>
        <v>0</v>
      </c>
      <c r="Q225" s="221">
        <v>2.0000000000000002E-05</v>
      </c>
      <c r="R225" s="221">
        <f>Q225*H225</f>
        <v>0.0042462000000000003</v>
      </c>
      <c r="S225" s="221">
        <v>0</v>
      </c>
      <c r="T225" s="222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3" t="s">
        <v>115</v>
      </c>
      <c r="AT225" s="223" t="s">
        <v>111</v>
      </c>
      <c r="AU225" s="223" t="s">
        <v>80</v>
      </c>
      <c r="AY225" s="16" t="s">
        <v>109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6" t="s">
        <v>78</v>
      </c>
      <c r="BK225" s="224">
        <f>ROUND(I225*H225,2)</f>
        <v>0</v>
      </c>
      <c r="BL225" s="16" t="s">
        <v>115</v>
      </c>
      <c r="BM225" s="223" t="s">
        <v>323</v>
      </c>
    </row>
    <row r="226" s="2" customFormat="1">
      <c r="A226" s="37"/>
      <c r="B226" s="38"/>
      <c r="C226" s="39"/>
      <c r="D226" s="225" t="s">
        <v>117</v>
      </c>
      <c r="E226" s="39"/>
      <c r="F226" s="226" t="s">
        <v>324</v>
      </c>
      <c r="G226" s="39"/>
      <c r="H226" s="39"/>
      <c r="I226" s="227"/>
      <c r="J226" s="39"/>
      <c r="K226" s="39"/>
      <c r="L226" s="43"/>
      <c r="M226" s="228"/>
      <c r="N226" s="229"/>
      <c r="O226" s="90"/>
      <c r="P226" s="90"/>
      <c r="Q226" s="90"/>
      <c r="R226" s="90"/>
      <c r="S226" s="90"/>
      <c r="T226" s="91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117</v>
      </c>
      <c r="AU226" s="16" t="s">
        <v>80</v>
      </c>
    </row>
    <row r="227" s="2" customFormat="1" ht="24.15" customHeight="1">
      <c r="A227" s="37"/>
      <c r="B227" s="38"/>
      <c r="C227" s="252" t="s">
        <v>325</v>
      </c>
      <c r="D227" s="252" t="s">
        <v>237</v>
      </c>
      <c r="E227" s="253" t="s">
        <v>326</v>
      </c>
      <c r="F227" s="254" t="s">
        <v>327</v>
      </c>
      <c r="G227" s="255" t="s">
        <v>149</v>
      </c>
      <c r="H227" s="256">
        <v>215.49500000000001</v>
      </c>
      <c r="I227" s="257"/>
      <c r="J227" s="258">
        <f>ROUND(I227*H227,2)</f>
        <v>0</v>
      </c>
      <c r="K227" s="259"/>
      <c r="L227" s="260"/>
      <c r="M227" s="261" t="s">
        <v>1</v>
      </c>
      <c r="N227" s="262" t="s">
        <v>38</v>
      </c>
      <c r="O227" s="90"/>
      <c r="P227" s="221">
        <f>O227*H227</f>
        <v>0</v>
      </c>
      <c r="Q227" s="221">
        <v>0.01273</v>
      </c>
      <c r="R227" s="221">
        <f>Q227*H227</f>
        <v>2.74325135</v>
      </c>
      <c r="S227" s="221">
        <v>0</v>
      </c>
      <c r="T227" s="222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3" t="s">
        <v>153</v>
      </c>
      <c r="AT227" s="223" t="s">
        <v>237</v>
      </c>
      <c r="AU227" s="223" t="s">
        <v>80</v>
      </c>
      <c r="AY227" s="16" t="s">
        <v>109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6" t="s">
        <v>78</v>
      </c>
      <c r="BK227" s="224">
        <f>ROUND(I227*H227,2)</f>
        <v>0</v>
      </c>
      <c r="BL227" s="16" t="s">
        <v>115</v>
      </c>
      <c r="BM227" s="223" t="s">
        <v>328</v>
      </c>
    </row>
    <row r="228" s="2" customFormat="1">
      <c r="A228" s="37"/>
      <c r="B228" s="38"/>
      <c r="C228" s="39"/>
      <c r="D228" s="225" t="s">
        <v>117</v>
      </c>
      <c r="E228" s="39"/>
      <c r="F228" s="226" t="s">
        <v>327</v>
      </c>
      <c r="G228" s="39"/>
      <c r="H228" s="39"/>
      <c r="I228" s="227"/>
      <c r="J228" s="39"/>
      <c r="K228" s="39"/>
      <c r="L228" s="43"/>
      <c r="M228" s="228"/>
      <c r="N228" s="229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117</v>
      </c>
      <c r="AU228" s="16" t="s">
        <v>80</v>
      </c>
    </row>
    <row r="229" s="13" customFormat="1">
      <c r="A229" s="13"/>
      <c r="B229" s="230"/>
      <c r="C229" s="231"/>
      <c r="D229" s="225" t="s">
        <v>123</v>
      </c>
      <c r="E229" s="231"/>
      <c r="F229" s="233" t="s">
        <v>329</v>
      </c>
      <c r="G229" s="231"/>
      <c r="H229" s="234">
        <v>215.49500000000001</v>
      </c>
      <c r="I229" s="235"/>
      <c r="J229" s="231"/>
      <c r="K229" s="231"/>
      <c r="L229" s="236"/>
      <c r="M229" s="237"/>
      <c r="N229" s="238"/>
      <c r="O229" s="238"/>
      <c r="P229" s="238"/>
      <c r="Q229" s="238"/>
      <c r="R229" s="238"/>
      <c r="S229" s="238"/>
      <c r="T229" s="23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0" t="s">
        <v>123</v>
      </c>
      <c r="AU229" s="240" t="s">
        <v>80</v>
      </c>
      <c r="AV229" s="13" t="s">
        <v>80</v>
      </c>
      <c r="AW229" s="13" t="s">
        <v>4</v>
      </c>
      <c r="AX229" s="13" t="s">
        <v>78</v>
      </c>
      <c r="AY229" s="240" t="s">
        <v>109</v>
      </c>
    </row>
    <row r="230" s="2" customFormat="1" ht="24.15" customHeight="1">
      <c r="A230" s="37"/>
      <c r="B230" s="38"/>
      <c r="C230" s="211" t="s">
        <v>330</v>
      </c>
      <c r="D230" s="211" t="s">
        <v>111</v>
      </c>
      <c r="E230" s="212" t="s">
        <v>331</v>
      </c>
      <c r="F230" s="213" t="s">
        <v>332</v>
      </c>
      <c r="G230" s="214" t="s">
        <v>333</v>
      </c>
      <c r="H230" s="215">
        <v>6</v>
      </c>
      <c r="I230" s="216"/>
      <c r="J230" s="217">
        <f>ROUND(I230*H230,2)</f>
        <v>0</v>
      </c>
      <c r="K230" s="218"/>
      <c r="L230" s="43"/>
      <c r="M230" s="219" t="s">
        <v>1</v>
      </c>
      <c r="N230" s="220" t="s">
        <v>38</v>
      </c>
      <c r="O230" s="90"/>
      <c r="P230" s="221">
        <f>O230*H230</f>
        <v>0</v>
      </c>
      <c r="Q230" s="221">
        <v>0.00031</v>
      </c>
      <c r="R230" s="221">
        <f>Q230*H230</f>
        <v>0.0018600000000000001</v>
      </c>
      <c r="S230" s="221">
        <v>0</v>
      </c>
      <c r="T230" s="222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3" t="s">
        <v>115</v>
      </c>
      <c r="AT230" s="223" t="s">
        <v>111</v>
      </c>
      <c r="AU230" s="223" t="s">
        <v>80</v>
      </c>
      <c r="AY230" s="16" t="s">
        <v>109</v>
      </c>
      <c r="BE230" s="224">
        <f>IF(N230="základní",J230,0)</f>
        <v>0</v>
      </c>
      <c r="BF230" s="224">
        <f>IF(N230="snížená",J230,0)</f>
        <v>0</v>
      </c>
      <c r="BG230" s="224">
        <f>IF(N230="zákl. přenesená",J230,0)</f>
        <v>0</v>
      </c>
      <c r="BH230" s="224">
        <f>IF(N230="sníž. přenesená",J230,0)</f>
        <v>0</v>
      </c>
      <c r="BI230" s="224">
        <f>IF(N230="nulová",J230,0)</f>
        <v>0</v>
      </c>
      <c r="BJ230" s="16" t="s">
        <v>78</v>
      </c>
      <c r="BK230" s="224">
        <f>ROUND(I230*H230,2)</f>
        <v>0</v>
      </c>
      <c r="BL230" s="16" t="s">
        <v>115</v>
      </c>
      <c r="BM230" s="223" t="s">
        <v>334</v>
      </c>
    </row>
    <row r="231" s="2" customFormat="1">
      <c r="A231" s="37"/>
      <c r="B231" s="38"/>
      <c r="C231" s="39"/>
      <c r="D231" s="225" t="s">
        <v>117</v>
      </c>
      <c r="E231" s="39"/>
      <c r="F231" s="226" t="s">
        <v>335</v>
      </c>
      <c r="G231" s="39"/>
      <c r="H231" s="39"/>
      <c r="I231" s="227"/>
      <c r="J231" s="39"/>
      <c r="K231" s="39"/>
      <c r="L231" s="43"/>
      <c r="M231" s="228"/>
      <c r="N231" s="229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117</v>
      </c>
      <c r="AU231" s="16" t="s">
        <v>80</v>
      </c>
    </row>
    <row r="232" s="2" customFormat="1" ht="24.15" customHeight="1">
      <c r="A232" s="37"/>
      <c r="B232" s="38"/>
      <c r="C232" s="211" t="s">
        <v>336</v>
      </c>
      <c r="D232" s="211" t="s">
        <v>111</v>
      </c>
      <c r="E232" s="212" t="s">
        <v>337</v>
      </c>
      <c r="F232" s="213" t="s">
        <v>338</v>
      </c>
      <c r="G232" s="214" t="s">
        <v>333</v>
      </c>
      <c r="H232" s="215">
        <v>6</v>
      </c>
      <c r="I232" s="216"/>
      <c r="J232" s="217">
        <f>ROUND(I232*H232,2)</f>
        <v>0</v>
      </c>
      <c r="K232" s="218"/>
      <c r="L232" s="43"/>
      <c r="M232" s="219" t="s">
        <v>1</v>
      </c>
      <c r="N232" s="220" t="s">
        <v>38</v>
      </c>
      <c r="O232" s="90"/>
      <c r="P232" s="221">
        <f>O232*H232</f>
        <v>0</v>
      </c>
      <c r="Q232" s="221">
        <v>0.00031</v>
      </c>
      <c r="R232" s="221">
        <f>Q232*H232</f>
        <v>0.0018600000000000001</v>
      </c>
      <c r="S232" s="221">
        <v>0</v>
      </c>
      <c r="T232" s="222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3" t="s">
        <v>115</v>
      </c>
      <c r="AT232" s="223" t="s">
        <v>111</v>
      </c>
      <c r="AU232" s="223" t="s">
        <v>80</v>
      </c>
      <c r="AY232" s="16" t="s">
        <v>109</v>
      </c>
      <c r="BE232" s="224">
        <f>IF(N232="základní",J232,0)</f>
        <v>0</v>
      </c>
      <c r="BF232" s="224">
        <f>IF(N232="snížená",J232,0)</f>
        <v>0</v>
      </c>
      <c r="BG232" s="224">
        <f>IF(N232="zákl. přenesená",J232,0)</f>
        <v>0</v>
      </c>
      <c r="BH232" s="224">
        <f>IF(N232="sníž. přenesená",J232,0)</f>
        <v>0</v>
      </c>
      <c r="BI232" s="224">
        <f>IF(N232="nulová",J232,0)</f>
        <v>0</v>
      </c>
      <c r="BJ232" s="16" t="s">
        <v>78</v>
      </c>
      <c r="BK232" s="224">
        <f>ROUND(I232*H232,2)</f>
        <v>0</v>
      </c>
      <c r="BL232" s="16" t="s">
        <v>115</v>
      </c>
      <c r="BM232" s="223" t="s">
        <v>339</v>
      </c>
    </row>
    <row r="233" s="2" customFormat="1">
      <c r="A233" s="37"/>
      <c r="B233" s="38"/>
      <c r="C233" s="39"/>
      <c r="D233" s="225" t="s">
        <v>117</v>
      </c>
      <c r="E233" s="39"/>
      <c r="F233" s="226" t="s">
        <v>340</v>
      </c>
      <c r="G233" s="39"/>
      <c r="H233" s="39"/>
      <c r="I233" s="227"/>
      <c r="J233" s="39"/>
      <c r="K233" s="39"/>
      <c r="L233" s="43"/>
      <c r="M233" s="228"/>
      <c r="N233" s="229"/>
      <c r="O233" s="90"/>
      <c r="P233" s="90"/>
      <c r="Q233" s="90"/>
      <c r="R233" s="90"/>
      <c r="S233" s="90"/>
      <c r="T233" s="91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117</v>
      </c>
      <c r="AU233" s="16" t="s">
        <v>80</v>
      </c>
    </row>
    <row r="234" s="2" customFormat="1" ht="16.5" customHeight="1">
      <c r="A234" s="37"/>
      <c r="B234" s="38"/>
      <c r="C234" s="211" t="s">
        <v>341</v>
      </c>
      <c r="D234" s="211" t="s">
        <v>111</v>
      </c>
      <c r="E234" s="212" t="s">
        <v>342</v>
      </c>
      <c r="F234" s="213" t="s">
        <v>343</v>
      </c>
      <c r="G234" s="214" t="s">
        <v>344</v>
      </c>
      <c r="H234" s="215">
        <v>22</v>
      </c>
      <c r="I234" s="216"/>
      <c r="J234" s="217">
        <f>ROUND(I234*H234,2)</f>
        <v>0</v>
      </c>
      <c r="K234" s="218"/>
      <c r="L234" s="43"/>
      <c r="M234" s="219" t="s">
        <v>1</v>
      </c>
      <c r="N234" s="220" t="s">
        <v>38</v>
      </c>
      <c r="O234" s="90"/>
      <c r="P234" s="221">
        <f>O234*H234</f>
        <v>0</v>
      </c>
      <c r="Q234" s="221">
        <v>0.035729999999999998</v>
      </c>
      <c r="R234" s="221">
        <f>Q234*H234</f>
        <v>0.78605999999999998</v>
      </c>
      <c r="S234" s="221">
        <v>0</v>
      </c>
      <c r="T234" s="222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3" t="s">
        <v>115</v>
      </c>
      <c r="AT234" s="223" t="s">
        <v>111</v>
      </c>
      <c r="AU234" s="223" t="s">
        <v>80</v>
      </c>
      <c r="AY234" s="16" t="s">
        <v>109</v>
      </c>
      <c r="BE234" s="224">
        <f>IF(N234="základní",J234,0)</f>
        <v>0</v>
      </c>
      <c r="BF234" s="224">
        <f>IF(N234="snížená",J234,0)</f>
        <v>0</v>
      </c>
      <c r="BG234" s="224">
        <f>IF(N234="zákl. přenesená",J234,0)</f>
        <v>0</v>
      </c>
      <c r="BH234" s="224">
        <f>IF(N234="sníž. přenesená",J234,0)</f>
        <v>0</v>
      </c>
      <c r="BI234" s="224">
        <f>IF(N234="nulová",J234,0)</f>
        <v>0</v>
      </c>
      <c r="BJ234" s="16" t="s">
        <v>78</v>
      </c>
      <c r="BK234" s="224">
        <f>ROUND(I234*H234,2)</f>
        <v>0</v>
      </c>
      <c r="BL234" s="16" t="s">
        <v>115</v>
      </c>
      <c r="BM234" s="223" t="s">
        <v>345</v>
      </c>
    </row>
    <row r="235" s="2" customFormat="1">
      <c r="A235" s="37"/>
      <c r="B235" s="38"/>
      <c r="C235" s="39"/>
      <c r="D235" s="225" t="s">
        <v>117</v>
      </c>
      <c r="E235" s="39"/>
      <c r="F235" s="226" t="s">
        <v>346</v>
      </c>
      <c r="G235" s="39"/>
      <c r="H235" s="39"/>
      <c r="I235" s="227"/>
      <c r="J235" s="39"/>
      <c r="K235" s="39"/>
      <c r="L235" s="43"/>
      <c r="M235" s="228"/>
      <c r="N235" s="229"/>
      <c r="O235" s="90"/>
      <c r="P235" s="90"/>
      <c r="Q235" s="90"/>
      <c r="R235" s="90"/>
      <c r="S235" s="90"/>
      <c r="T235" s="91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117</v>
      </c>
      <c r="AU235" s="16" t="s">
        <v>80</v>
      </c>
    </row>
    <row r="236" s="13" customFormat="1">
      <c r="A236" s="13"/>
      <c r="B236" s="230"/>
      <c r="C236" s="231"/>
      <c r="D236" s="225" t="s">
        <v>123</v>
      </c>
      <c r="E236" s="232" t="s">
        <v>1</v>
      </c>
      <c r="F236" s="233" t="s">
        <v>347</v>
      </c>
      <c r="G236" s="231"/>
      <c r="H236" s="234">
        <v>22</v>
      </c>
      <c r="I236" s="235"/>
      <c r="J236" s="231"/>
      <c r="K236" s="231"/>
      <c r="L236" s="236"/>
      <c r="M236" s="237"/>
      <c r="N236" s="238"/>
      <c r="O236" s="238"/>
      <c r="P236" s="238"/>
      <c r="Q236" s="238"/>
      <c r="R236" s="238"/>
      <c r="S236" s="238"/>
      <c r="T236" s="23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0" t="s">
        <v>123</v>
      </c>
      <c r="AU236" s="240" t="s">
        <v>80</v>
      </c>
      <c r="AV236" s="13" t="s">
        <v>80</v>
      </c>
      <c r="AW236" s="13" t="s">
        <v>30</v>
      </c>
      <c r="AX236" s="13" t="s">
        <v>78</v>
      </c>
      <c r="AY236" s="240" t="s">
        <v>109</v>
      </c>
    </row>
    <row r="237" s="2" customFormat="1" ht="33" customHeight="1">
      <c r="A237" s="37"/>
      <c r="B237" s="38"/>
      <c r="C237" s="211" t="s">
        <v>348</v>
      </c>
      <c r="D237" s="211" t="s">
        <v>111</v>
      </c>
      <c r="E237" s="212" t="s">
        <v>349</v>
      </c>
      <c r="F237" s="213" t="s">
        <v>350</v>
      </c>
      <c r="G237" s="214" t="s">
        <v>344</v>
      </c>
      <c r="H237" s="215">
        <v>11</v>
      </c>
      <c r="I237" s="216"/>
      <c r="J237" s="217">
        <f>ROUND(I237*H237,2)</f>
        <v>0</v>
      </c>
      <c r="K237" s="218"/>
      <c r="L237" s="43"/>
      <c r="M237" s="219" t="s">
        <v>1</v>
      </c>
      <c r="N237" s="220" t="s">
        <v>38</v>
      </c>
      <c r="O237" s="90"/>
      <c r="P237" s="221">
        <f>O237*H237</f>
        <v>0</v>
      </c>
      <c r="Q237" s="221">
        <v>2.1167600000000002</v>
      </c>
      <c r="R237" s="221">
        <f>Q237*H237</f>
        <v>23.284360000000003</v>
      </c>
      <c r="S237" s="221">
        <v>0</v>
      </c>
      <c r="T237" s="222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3" t="s">
        <v>115</v>
      </c>
      <c r="AT237" s="223" t="s">
        <v>111</v>
      </c>
      <c r="AU237" s="223" t="s">
        <v>80</v>
      </c>
      <c r="AY237" s="16" t="s">
        <v>109</v>
      </c>
      <c r="BE237" s="224">
        <f>IF(N237="základní",J237,0)</f>
        <v>0</v>
      </c>
      <c r="BF237" s="224">
        <f>IF(N237="snížená",J237,0)</f>
        <v>0</v>
      </c>
      <c r="BG237" s="224">
        <f>IF(N237="zákl. přenesená",J237,0)</f>
        <v>0</v>
      </c>
      <c r="BH237" s="224">
        <f>IF(N237="sníž. přenesená",J237,0)</f>
        <v>0</v>
      </c>
      <c r="BI237" s="224">
        <f>IF(N237="nulová",J237,0)</f>
        <v>0</v>
      </c>
      <c r="BJ237" s="16" t="s">
        <v>78</v>
      </c>
      <c r="BK237" s="224">
        <f>ROUND(I237*H237,2)</f>
        <v>0</v>
      </c>
      <c r="BL237" s="16" t="s">
        <v>115</v>
      </c>
      <c r="BM237" s="223" t="s">
        <v>351</v>
      </c>
    </row>
    <row r="238" s="2" customFormat="1">
      <c r="A238" s="37"/>
      <c r="B238" s="38"/>
      <c r="C238" s="39"/>
      <c r="D238" s="225" t="s">
        <v>117</v>
      </c>
      <c r="E238" s="39"/>
      <c r="F238" s="226" t="s">
        <v>352</v>
      </c>
      <c r="G238" s="39"/>
      <c r="H238" s="39"/>
      <c r="I238" s="227"/>
      <c r="J238" s="39"/>
      <c r="K238" s="39"/>
      <c r="L238" s="43"/>
      <c r="M238" s="228"/>
      <c r="N238" s="229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117</v>
      </c>
      <c r="AU238" s="16" t="s">
        <v>80</v>
      </c>
    </row>
    <row r="239" s="2" customFormat="1" ht="24.15" customHeight="1">
      <c r="A239" s="37"/>
      <c r="B239" s="38"/>
      <c r="C239" s="252" t="s">
        <v>353</v>
      </c>
      <c r="D239" s="252" t="s">
        <v>237</v>
      </c>
      <c r="E239" s="253" t="s">
        <v>354</v>
      </c>
      <c r="F239" s="254" t="s">
        <v>355</v>
      </c>
      <c r="G239" s="255" t="s">
        <v>344</v>
      </c>
      <c r="H239" s="256">
        <v>33</v>
      </c>
      <c r="I239" s="257"/>
      <c r="J239" s="258">
        <f>ROUND(I239*H239,2)</f>
        <v>0</v>
      </c>
      <c r="K239" s="259"/>
      <c r="L239" s="260"/>
      <c r="M239" s="261" t="s">
        <v>1</v>
      </c>
      <c r="N239" s="262" t="s">
        <v>38</v>
      </c>
      <c r="O239" s="90"/>
      <c r="P239" s="221">
        <f>O239*H239</f>
        <v>0</v>
      </c>
      <c r="Q239" s="221">
        <v>0.36199999999999999</v>
      </c>
      <c r="R239" s="221">
        <f>Q239*H239</f>
        <v>11.946</v>
      </c>
      <c r="S239" s="221">
        <v>0</v>
      </c>
      <c r="T239" s="222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3" t="s">
        <v>153</v>
      </c>
      <c r="AT239" s="223" t="s">
        <v>237</v>
      </c>
      <c r="AU239" s="223" t="s">
        <v>80</v>
      </c>
      <c r="AY239" s="16" t="s">
        <v>109</v>
      </c>
      <c r="BE239" s="224">
        <f>IF(N239="základní",J239,0)</f>
        <v>0</v>
      </c>
      <c r="BF239" s="224">
        <f>IF(N239="snížená",J239,0)</f>
        <v>0</v>
      </c>
      <c r="BG239" s="224">
        <f>IF(N239="zákl. přenesená",J239,0)</f>
        <v>0</v>
      </c>
      <c r="BH239" s="224">
        <f>IF(N239="sníž. přenesená",J239,0)</f>
        <v>0</v>
      </c>
      <c r="BI239" s="224">
        <f>IF(N239="nulová",J239,0)</f>
        <v>0</v>
      </c>
      <c r="BJ239" s="16" t="s">
        <v>78</v>
      </c>
      <c r="BK239" s="224">
        <f>ROUND(I239*H239,2)</f>
        <v>0</v>
      </c>
      <c r="BL239" s="16" t="s">
        <v>115</v>
      </c>
      <c r="BM239" s="223" t="s">
        <v>356</v>
      </c>
    </row>
    <row r="240" s="2" customFormat="1">
      <c r="A240" s="37"/>
      <c r="B240" s="38"/>
      <c r="C240" s="39"/>
      <c r="D240" s="225" t="s">
        <v>117</v>
      </c>
      <c r="E240" s="39"/>
      <c r="F240" s="226" t="s">
        <v>355</v>
      </c>
      <c r="G240" s="39"/>
      <c r="H240" s="39"/>
      <c r="I240" s="227"/>
      <c r="J240" s="39"/>
      <c r="K240" s="39"/>
      <c r="L240" s="43"/>
      <c r="M240" s="228"/>
      <c r="N240" s="229"/>
      <c r="O240" s="90"/>
      <c r="P240" s="90"/>
      <c r="Q240" s="90"/>
      <c r="R240" s="90"/>
      <c r="S240" s="90"/>
      <c r="T240" s="91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117</v>
      </c>
      <c r="AU240" s="16" t="s">
        <v>80</v>
      </c>
    </row>
    <row r="241" s="13" customFormat="1">
      <c r="A241" s="13"/>
      <c r="B241" s="230"/>
      <c r="C241" s="231"/>
      <c r="D241" s="225" t="s">
        <v>123</v>
      </c>
      <c r="E241" s="232" t="s">
        <v>1</v>
      </c>
      <c r="F241" s="233" t="s">
        <v>357</v>
      </c>
      <c r="G241" s="231"/>
      <c r="H241" s="234">
        <v>33</v>
      </c>
      <c r="I241" s="235"/>
      <c r="J241" s="231"/>
      <c r="K241" s="231"/>
      <c r="L241" s="236"/>
      <c r="M241" s="237"/>
      <c r="N241" s="238"/>
      <c r="O241" s="238"/>
      <c r="P241" s="238"/>
      <c r="Q241" s="238"/>
      <c r="R241" s="238"/>
      <c r="S241" s="238"/>
      <c r="T241" s="23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0" t="s">
        <v>123</v>
      </c>
      <c r="AU241" s="240" t="s">
        <v>80</v>
      </c>
      <c r="AV241" s="13" t="s">
        <v>80</v>
      </c>
      <c r="AW241" s="13" t="s">
        <v>30</v>
      </c>
      <c r="AX241" s="13" t="s">
        <v>78</v>
      </c>
      <c r="AY241" s="240" t="s">
        <v>109</v>
      </c>
    </row>
    <row r="242" s="2" customFormat="1" ht="24.15" customHeight="1">
      <c r="A242" s="37"/>
      <c r="B242" s="38"/>
      <c r="C242" s="252" t="s">
        <v>358</v>
      </c>
      <c r="D242" s="252" t="s">
        <v>237</v>
      </c>
      <c r="E242" s="253" t="s">
        <v>359</v>
      </c>
      <c r="F242" s="254" t="s">
        <v>360</v>
      </c>
      <c r="G242" s="255" t="s">
        <v>344</v>
      </c>
      <c r="H242" s="256">
        <v>11</v>
      </c>
      <c r="I242" s="257"/>
      <c r="J242" s="258">
        <f>ROUND(I242*H242,2)</f>
        <v>0</v>
      </c>
      <c r="K242" s="259"/>
      <c r="L242" s="260"/>
      <c r="M242" s="261" t="s">
        <v>1</v>
      </c>
      <c r="N242" s="262" t="s">
        <v>38</v>
      </c>
      <c r="O242" s="90"/>
      <c r="P242" s="221">
        <f>O242*H242</f>
        <v>0</v>
      </c>
      <c r="Q242" s="221">
        <v>0.39600000000000002</v>
      </c>
      <c r="R242" s="221">
        <f>Q242*H242</f>
        <v>4.3559999999999999</v>
      </c>
      <c r="S242" s="221">
        <v>0</v>
      </c>
      <c r="T242" s="222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3" t="s">
        <v>153</v>
      </c>
      <c r="AT242" s="223" t="s">
        <v>237</v>
      </c>
      <c r="AU242" s="223" t="s">
        <v>80</v>
      </c>
      <c r="AY242" s="16" t="s">
        <v>109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6" t="s">
        <v>78</v>
      </c>
      <c r="BK242" s="224">
        <f>ROUND(I242*H242,2)</f>
        <v>0</v>
      </c>
      <c r="BL242" s="16" t="s">
        <v>115</v>
      </c>
      <c r="BM242" s="223" t="s">
        <v>361</v>
      </c>
    </row>
    <row r="243" s="2" customFormat="1">
      <c r="A243" s="37"/>
      <c r="B243" s="38"/>
      <c r="C243" s="39"/>
      <c r="D243" s="225" t="s">
        <v>117</v>
      </c>
      <c r="E243" s="39"/>
      <c r="F243" s="226" t="s">
        <v>360</v>
      </c>
      <c r="G243" s="39"/>
      <c r="H243" s="39"/>
      <c r="I243" s="227"/>
      <c r="J243" s="39"/>
      <c r="K243" s="39"/>
      <c r="L243" s="43"/>
      <c r="M243" s="228"/>
      <c r="N243" s="229"/>
      <c r="O243" s="90"/>
      <c r="P243" s="90"/>
      <c r="Q243" s="90"/>
      <c r="R243" s="90"/>
      <c r="S243" s="90"/>
      <c r="T243" s="9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117</v>
      </c>
      <c r="AU243" s="16" t="s">
        <v>80</v>
      </c>
    </row>
    <row r="244" s="2" customFormat="1" ht="24.15" customHeight="1">
      <c r="A244" s="37"/>
      <c r="B244" s="38"/>
      <c r="C244" s="252" t="s">
        <v>362</v>
      </c>
      <c r="D244" s="252" t="s">
        <v>237</v>
      </c>
      <c r="E244" s="253" t="s">
        <v>363</v>
      </c>
      <c r="F244" s="254" t="s">
        <v>364</v>
      </c>
      <c r="G244" s="255" t="s">
        <v>344</v>
      </c>
      <c r="H244" s="256">
        <v>22</v>
      </c>
      <c r="I244" s="257"/>
      <c r="J244" s="258">
        <f>ROUND(I244*H244,2)</f>
        <v>0</v>
      </c>
      <c r="K244" s="259"/>
      <c r="L244" s="260"/>
      <c r="M244" s="261" t="s">
        <v>1</v>
      </c>
      <c r="N244" s="262" t="s">
        <v>38</v>
      </c>
      <c r="O244" s="90"/>
      <c r="P244" s="221">
        <f>O244*H244</f>
        <v>0</v>
      </c>
      <c r="Q244" s="221">
        <v>0.068000000000000005</v>
      </c>
      <c r="R244" s="221">
        <f>Q244*H244</f>
        <v>1.496</v>
      </c>
      <c r="S244" s="221">
        <v>0</v>
      </c>
      <c r="T244" s="222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23" t="s">
        <v>153</v>
      </c>
      <c r="AT244" s="223" t="s">
        <v>237</v>
      </c>
      <c r="AU244" s="223" t="s">
        <v>80</v>
      </c>
      <c r="AY244" s="16" t="s">
        <v>109</v>
      </c>
      <c r="BE244" s="224">
        <f>IF(N244="základní",J244,0)</f>
        <v>0</v>
      </c>
      <c r="BF244" s="224">
        <f>IF(N244="snížená",J244,0)</f>
        <v>0</v>
      </c>
      <c r="BG244" s="224">
        <f>IF(N244="zákl. přenesená",J244,0)</f>
        <v>0</v>
      </c>
      <c r="BH244" s="224">
        <f>IF(N244="sníž. přenesená",J244,0)</f>
        <v>0</v>
      </c>
      <c r="BI244" s="224">
        <f>IF(N244="nulová",J244,0)</f>
        <v>0</v>
      </c>
      <c r="BJ244" s="16" t="s">
        <v>78</v>
      </c>
      <c r="BK244" s="224">
        <f>ROUND(I244*H244,2)</f>
        <v>0</v>
      </c>
      <c r="BL244" s="16" t="s">
        <v>115</v>
      </c>
      <c r="BM244" s="223" t="s">
        <v>365</v>
      </c>
    </row>
    <row r="245" s="2" customFormat="1">
      <c r="A245" s="37"/>
      <c r="B245" s="38"/>
      <c r="C245" s="39"/>
      <c r="D245" s="225" t="s">
        <v>117</v>
      </c>
      <c r="E245" s="39"/>
      <c r="F245" s="226" t="s">
        <v>364</v>
      </c>
      <c r="G245" s="39"/>
      <c r="H245" s="39"/>
      <c r="I245" s="227"/>
      <c r="J245" s="39"/>
      <c r="K245" s="39"/>
      <c r="L245" s="43"/>
      <c r="M245" s="228"/>
      <c r="N245" s="229"/>
      <c r="O245" s="90"/>
      <c r="P245" s="90"/>
      <c r="Q245" s="90"/>
      <c r="R245" s="90"/>
      <c r="S245" s="90"/>
      <c r="T245" s="91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117</v>
      </c>
      <c r="AU245" s="16" t="s">
        <v>80</v>
      </c>
    </row>
    <row r="246" s="13" customFormat="1">
      <c r="A246" s="13"/>
      <c r="B246" s="230"/>
      <c r="C246" s="231"/>
      <c r="D246" s="225" t="s">
        <v>123</v>
      </c>
      <c r="E246" s="232" t="s">
        <v>1</v>
      </c>
      <c r="F246" s="233" t="s">
        <v>347</v>
      </c>
      <c r="G246" s="231"/>
      <c r="H246" s="234">
        <v>22</v>
      </c>
      <c r="I246" s="235"/>
      <c r="J246" s="231"/>
      <c r="K246" s="231"/>
      <c r="L246" s="236"/>
      <c r="M246" s="237"/>
      <c r="N246" s="238"/>
      <c r="O246" s="238"/>
      <c r="P246" s="238"/>
      <c r="Q246" s="238"/>
      <c r="R246" s="238"/>
      <c r="S246" s="238"/>
      <c r="T246" s="239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0" t="s">
        <v>123</v>
      </c>
      <c r="AU246" s="240" t="s">
        <v>80</v>
      </c>
      <c r="AV246" s="13" t="s">
        <v>80</v>
      </c>
      <c r="AW246" s="13" t="s">
        <v>30</v>
      </c>
      <c r="AX246" s="13" t="s">
        <v>78</v>
      </c>
      <c r="AY246" s="240" t="s">
        <v>109</v>
      </c>
    </row>
    <row r="247" s="2" customFormat="1" ht="24.15" customHeight="1">
      <c r="A247" s="37"/>
      <c r="B247" s="38"/>
      <c r="C247" s="252" t="s">
        <v>266</v>
      </c>
      <c r="D247" s="252" t="s">
        <v>237</v>
      </c>
      <c r="E247" s="253" t="s">
        <v>366</v>
      </c>
      <c r="F247" s="254" t="s">
        <v>367</v>
      </c>
      <c r="G247" s="255" t="s">
        <v>344</v>
      </c>
      <c r="H247" s="256">
        <v>11</v>
      </c>
      <c r="I247" s="257"/>
      <c r="J247" s="258">
        <f>ROUND(I247*H247,2)</f>
        <v>0</v>
      </c>
      <c r="K247" s="259"/>
      <c r="L247" s="260"/>
      <c r="M247" s="261" t="s">
        <v>1</v>
      </c>
      <c r="N247" s="262" t="s">
        <v>38</v>
      </c>
      <c r="O247" s="90"/>
      <c r="P247" s="221">
        <f>O247*H247</f>
        <v>0</v>
      </c>
      <c r="Q247" s="221">
        <v>1.6140000000000001</v>
      </c>
      <c r="R247" s="221">
        <f>Q247*H247</f>
        <v>17.754000000000001</v>
      </c>
      <c r="S247" s="221">
        <v>0</v>
      </c>
      <c r="T247" s="222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3" t="s">
        <v>153</v>
      </c>
      <c r="AT247" s="223" t="s">
        <v>237</v>
      </c>
      <c r="AU247" s="223" t="s">
        <v>80</v>
      </c>
      <c r="AY247" s="16" t="s">
        <v>109</v>
      </c>
      <c r="BE247" s="224">
        <f>IF(N247="základní",J247,0)</f>
        <v>0</v>
      </c>
      <c r="BF247" s="224">
        <f>IF(N247="snížená",J247,0)</f>
        <v>0</v>
      </c>
      <c r="BG247" s="224">
        <f>IF(N247="zákl. přenesená",J247,0)</f>
        <v>0</v>
      </c>
      <c r="BH247" s="224">
        <f>IF(N247="sníž. přenesená",J247,0)</f>
        <v>0</v>
      </c>
      <c r="BI247" s="224">
        <f>IF(N247="nulová",J247,0)</f>
        <v>0</v>
      </c>
      <c r="BJ247" s="16" t="s">
        <v>78</v>
      </c>
      <c r="BK247" s="224">
        <f>ROUND(I247*H247,2)</f>
        <v>0</v>
      </c>
      <c r="BL247" s="16" t="s">
        <v>115</v>
      </c>
      <c r="BM247" s="223" t="s">
        <v>368</v>
      </c>
    </row>
    <row r="248" s="2" customFormat="1">
      <c r="A248" s="37"/>
      <c r="B248" s="38"/>
      <c r="C248" s="39"/>
      <c r="D248" s="225" t="s">
        <v>117</v>
      </c>
      <c r="E248" s="39"/>
      <c r="F248" s="226" t="s">
        <v>367</v>
      </c>
      <c r="G248" s="39"/>
      <c r="H248" s="39"/>
      <c r="I248" s="227"/>
      <c r="J248" s="39"/>
      <c r="K248" s="39"/>
      <c r="L248" s="43"/>
      <c r="M248" s="228"/>
      <c r="N248" s="229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117</v>
      </c>
      <c r="AU248" s="16" t="s">
        <v>80</v>
      </c>
    </row>
    <row r="249" s="2" customFormat="1" ht="21.75" customHeight="1">
      <c r="A249" s="37"/>
      <c r="B249" s="38"/>
      <c r="C249" s="211" t="s">
        <v>369</v>
      </c>
      <c r="D249" s="211" t="s">
        <v>111</v>
      </c>
      <c r="E249" s="212" t="s">
        <v>370</v>
      </c>
      <c r="F249" s="213" t="s">
        <v>371</v>
      </c>
      <c r="G249" s="214" t="s">
        <v>344</v>
      </c>
      <c r="H249" s="215">
        <v>5</v>
      </c>
      <c r="I249" s="216"/>
      <c r="J249" s="217">
        <f>ROUND(I249*H249,2)</f>
        <v>0</v>
      </c>
      <c r="K249" s="218"/>
      <c r="L249" s="43"/>
      <c r="M249" s="219" t="s">
        <v>1</v>
      </c>
      <c r="N249" s="220" t="s">
        <v>38</v>
      </c>
      <c r="O249" s="90"/>
      <c r="P249" s="221">
        <f>O249*H249</f>
        <v>0</v>
      </c>
      <c r="Q249" s="221">
        <v>0.0032499999999999999</v>
      </c>
      <c r="R249" s="221">
        <f>Q249*H249</f>
        <v>0.016250000000000001</v>
      </c>
      <c r="S249" s="221">
        <v>0</v>
      </c>
      <c r="T249" s="222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3" t="s">
        <v>115</v>
      </c>
      <c r="AT249" s="223" t="s">
        <v>111</v>
      </c>
      <c r="AU249" s="223" t="s">
        <v>80</v>
      </c>
      <c r="AY249" s="16" t="s">
        <v>109</v>
      </c>
      <c r="BE249" s="224">
        <f>IF(N249="základní",J249,0)</f>
        <v>0</v>
      </c>
      <c r="BF249" s="224">
        <f>IF(N249="snížená",J249,0)</f>
        <v>0</v>
      </c>
      <c r="BG249" s="224">
        <f>IF(N249="zákl. přenesená",J249,0)</f>
        <v>0</v>
      </c>
      <c r="BH249" s="224">
        <f>IF(N249="sníž. přenesená",J249,0)</f>
        <v>0</v>
      </c>
      <c r="BI249" s="224">
        <f>IF(N249="nulová",J249,0)</f>
        <v>0</v>
      </c>
      <c r="BJ249" s="16" t="s">
        <v>78</v>
      </c>
      <c r="BK249" s="224">
        <f>ROUND(I249*H249,2)</f>
        <v>0</v>
      </c>
      <c r="BL249" s="16" t="s">
        <v>115</v>
      </c>
      <c r="BM249" s="223" t="s">
        <v>372</v>
      </c>
    </row>
    <row r="250" s="2" customFormat="1">
      <c r="A250" s="37"/>
      <c r="B250" s="38"/>
      <c r="C250" s="39"/>
      <c r="D250" s="225" t="s">
        <v>117</v>
      </c>
      <c r="E250" s="39"/>
      <c r="F250" s="226" t="s">
        <v>373</v>
      </c>
      <c r="G250" s="39"/>
      <c r="H250" s="39"/>
      <c r="I250" s="227"/>
      <c r="J250" s="39"/>
      <c r="K250" s="39"/>
      <c r="L250" s="43"/>
      <c r="M250" s="228"/>
      <c r="N250" s="229"/>
      <c r="O250" s="90"/>
      <c r="P250" s="90"/>
      <c r="Q250" s="90"/>
      <c r="R250" s="90"/>
      <c r="S250" s="90"/>
      <c r="T250" s="91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117</v>
      </c>
      <c r="AU250" s="16" t="s">
        <v>80</v>
      </c>
    </row>
    <row r="251" s="2" customFormat="1" ht="24.15" customHeight="1">
      <c r="A251" s="37"/>
      <c r="B251" s="38"/>
      <c r="C251" s="211" t="s">
        <v>374</v>
      </c>
      <c r="D251" s="211" t="s">
        <v>111</v>
      </c>
      <c r="E251" s="212" t="s">
        <v>375</v>
      </c>
      <c r="F251" s="213" t="s">
        <v>376</v>
      </c>
      <c r="G251" s="214" t="s">
        <v>344</v>
      </c>
      <c r="H251" s="215">
        <v>11</v>
      </c>
      <c r="I251" s="216"/>
      <c r="J251" s="217">
        <f>ROUND(I251*H251,2)</f>
        <v>0</v>
      </c>
      <c r="K251" s="218"/>
      <c r="L251" s="43"/>
      <c r="M251" s="219" t="s">
        <v>1</v>
      </c>
      <c r="N251" s="220" t="s">
        <v>38</v>
      </c>
      <c r="O251" s="90"/>
      <c r="P251" s="221">
        <f>O251*H251</f>
        <v>0</v>
      </c>
      <c r="Q251" s="221">
        <v>0.21734000000000001</v>
      </c>
      <c r="R251" s="221">
        <f>Q251*H251</f>
        <v>2.3907400000000001</v>
      </c>
      <c r="S251" s="221">
        <v>0</v>
      </c>
      <c r="T251" s="222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3" t="s">
        <v>115</v>
      </c>
      <c r="AT251" s="223" t="s">
        <v>111</v>
      </c>
      <c r="AU251" s="223" t="s">
        <v>80</v>
      </c>
      <c r="AY251" s="16" t="s">
        <v>109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6" t="s">
        <v>78</v>
      </c>
      <c r="BK251" s="224">
        <f>ROUND(I251*H251,2)</f>
        <v>0</v>
      </c>
      <c r="BL251" s="16" t="s">
        <v>115</v>
      </c>
      <c r="BM251" s="223" t="s">
        <v>377</v>
      </c>
    </row>
    <row r="252" s="2" customFormat="1">
      <c r="A252" s="37"/>
      <c r="B252" s="38"/>
      <c r="C252" s="39"/>
      <c r="D252" s="225" t="s">
        <v>117</v>
      </c>
      <c r="E252" s="39"/>
      <c r="F252" s="226" t="s">
        <v>378</v>
      </c>
      <c r="G252" s="39"/>
      <c r="H252" s="39"/>
      <c r="I252" s="227"/>
      <c r="J252" s="39"/>
      <c r="K252" s="39"/>
      <c r="L252" s="43"/>
      <c r="M252" s="228"/>
      <c r="N252" s="229"/>
      <c r="O252" s="90"/>
      <c r="P252" s="90"/>
      <c r="Q252" s="90"/>
      <c r="R252" s="90"/>
      <c r="S252" s="90"/>
      <c r="T252" s="91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117</v>
      </c>
      <c r="AU252" s="16" t="s">
        <v>80</v>
      </c>
    </row>
    <row r="253" s="2" customFormat="1" ht="24.15" customHeight="1">
      <c r="A253" s="37"/>
      <c r="B253" s="38"/>
      <c r="C253" s="252" t="s">
        <v>379</v>
      </c>
      <c r="D253" s="252" t="s">
        <v>237</v>
      </c>
      <c r="E253" s="253" t="s">
        <v>380</v>
      </c>
      <c r="F253" s="254" t="s">
        <v>381</v>
      </c>
      <c r="G253" s="255" t="s">
        <v>344</v>
      </c>
      <c r="H253" s="256">
        <v>11</v>
      </c>
      <c r="I253" s="257"/>
      <c r="J253" s="258">
        <f>ROUND(I253*H253,2)</f>
        <v>0</v>
      </c>
      <c r="K253" s="259"/>
      <c r="L253" s="260"/>
      <c r="M253" s="261" t="s">
        <v>1</v>
      </c>
      <c r="N253" s="262" t="s">
        <v>38</v>
      </c>
      <c r="O253" s="90"/>
      <c r="P253" s="221">
        <f>O253*H253</f>
        <v>0</v>
      </c>
      <c r="Q253" s="221">
        <v>0.10199999999999999</v>
      </c>
      <c r="R253" s="221">
        <f>Q253*H253</f>
        <v>1.1219999999999999</v>
      </c>
      <c r="S253" s="221">
        <v>0</v>
      </c>
      <c r="T253" s="222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3" t="s">
        <v>153</v>
      </c>
      <c r="AT253" s="223" t="s">
        <v>237</v>
      </c>
      <c r="AU253" s="223" t="s">
        <v>80</v>
      </c>
      <c r="AY253" s="16" t="s">
        <v>109</v>
      </c>
      <c r="BE253" s="224">
        <f>IF(N253="základní",J253,0)</f>
        <v>0</v>
      </c>
      <c r="BF253" s="224">
        <f>IF(N253="snížená",J253,0)</f>
        <v>0</v>
      </c>
      <c r="BG253" s="224">
        <f>IF(N253="zákl. přenesená",J253,0)</f>
        <v>0</v>
      </c>
      <c r="BH253" s="224">
        <f>IF(N253="sníž. přenesená",J253,0)</f>
        <v>0</v>
      </c>
      <c r="BI253" s="224">
        <f>IF(N253="nulová",J253,0)</f>
        <v>0</v>
      </c>
      <c r="BJ253" s="16" t="s">
        <v>78</v>
      </c>
      <c r="BK253" s="224">
        <f>ROUND(I253*H253,2)</f>
        <v>0</v>
      </c>
      <c r="BL253" s="16" t="s">
        <v>115</v>
      </c>
      <c r="BM253" s="223" t="s">
        <v>382</v>
      </c>
    </row>
    <row r="254" s="2" customFormat="1">
      <c r="A254" s="37"/>
      <c r="B254" s="38"/>
      <c r="C254" s="39"/>
      <c r="D254" s="225" t="s">
        <v>117</v>
      </c>
      <c r="E254" s="39"/>
      <c r="F254" s="226" t="s">
        <v>381</v>
      </c>
      <c r="G254" s="39"/>
      <c r="H254" s="39"/>
      <c r="I254" s="227"/>
      <c r="J254" s="39"/>
      <c r="K254" s="39"/>
      <c r="L254" s="43"/>
      <c r="M254" s="228"/>
      <c r="N254" s="229"/>
      <c r="O254" s="90"/>
      <c r="P254" s="90"/>
      <c r="Q254" s="90"/>
      <c r="R254" s="90"/>
      <c r="S254" s="90"/>
      <c r="T254" s="91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117</v>
      </c>
      <c r="AU254" s="16" t="s">
        <v>80</v>
      </c>
    </row>
    <row r="255" s="12" customFormat="1" ht="22.8" customHeight="1">
      <c r="A255" s="12"/>
      <c r="B255" s="195"/>
      <c r="C255" s="196"/>
      <c r="D255" s="197" t="s">
        <v>72</v>
      </c>
      <c r="E255" s="209" t="s">
        <v>158</v>
      </c>
      <c r="F255" s="209" t="s">
        <v>383</v>
      </c>
      <c r="G255" s="196"/>
      <c r="H255" s="196"/>
      <c r="I255" s="199"/>
      <c r="J255" s="210">
        <f>BK255</f>
        <v>0</v>
      </c>
      <c r="K255" s="196"/>
      <c r="L255" s="201"/>
      <c r="M255" s="202"/>
      <c r="N255" s="203"/>
      <c r="O255" s="203"/>
      <c r="P255" s="204">
        <f>SUM(P256:P262)</f>
        <v>0</v>
      </c>
      <c r="Q255" s="203"/>
      <c r="R255" s="204">
        <f>SUM(R256:R262)</f>
        <v>4.9700000000000006</v>
      </c>
      <c r="S255" s="203"/>
      <c r="T255" s="205">
        <f>SUM(T256:T262)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6" t="s">
        <v>78</v>
      </c>
      <c r="AT255" s="207" t="s">
        <v>72</v>
      </c>
      <c r="AU255" s="207" t="s">
        <v>78</v>
      </c>
      <c r="AY255" s="206" t="s">
        <v>109</v>
      </c>
      <c r="BK255" s="208">
        <f>SUM(BK256:BK262)</f>
        <v>0</v>
      </c>
    </row>
    <row r="256" s="2" customFormat="1" ht="33" customHeight="1">
      <c r="A256" s="37"/>
      <c r="B256" s="38"/>
      <c r="C256" s="211" t="s">
        <v>384</v>
      </c>
      <c r="D256" s="211" t="s">
        <v>111</v>
      </c>
      <c r="E256" s="212" t="s">
        <v>385</v>
      </c>
      <c r="F256" s="213" t="s">
        <v>386</v>
      </c>
      <c r="G256" s="214" t="s">
        <v>149</v>
      </c>
      <c r="H256" s="215">
        <v>28</v>
      </c>
      <c r="I256" s="216"/>
      <c r="J256" s="217">
        <f>ROUND(I256*H256,2)</f>
        <v>0</v>
      </c>
      <c r="K256" s="218"/>
      <c r="L256" s="43"/>
      <c r="M256" s="219" t="s">
        <v>1</v>
      </c>
      <c r="N256" s="220" t="s">
        <v>38</v>
      </c>
      <c r="O256" s="90"/>
      <c r="P256" s="221">
        <f>O256*H256</f>
        <v>0</v>
      </c>
      <c r="Q256" s="221">
        <v>0.1295</v>
      </c>
      <c r="R256" s="221">
        <f>Q256*H256</f>
        <v>3.6260000000000003</v>
      </c>
      <c r="S256" s="221">
        <v>0</v>
      </c>
      <c r="T256" s="222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3" t="s">
        <v>115</v>
      </c>
      <c r="AT256" s="223" t="s">
        <v>111</v>
      </c>
      <c r="AU256" s="223" t="s">
        <v>80</v>
      </c>
      <c r="AY256" s="16" t="s">
        <v>109</v>
      </c>
      <c r="BE256" s="224">
        <f>IF(N256="základní",J256,0)</f>
        <v>0</v>
      </c>
      <c r="BF256" s="224">
        <f>IF(N256="snížená",J256,0)</f>
        <v>0</v>
      </c>
      <c r="BG256" s="224">
        <f>IF(N256="zákl. přenesená",J256,0)</f>
        <v>0</v>
      </c>
      <c r="BH256" s="224">
        <f>IF(N256="sníž. přenesená",J256,0)</f>
        <v>0</v>
      </c>
      <c r="BI256" s="224">
        <f>IF(N256="nulová",J256,0)</f>
        <v>0</v>
      </c>
      <c r="BJ256" s="16" t="s">
        <v>78</v>
      </c>
      <c r="BK256" s="224">
        <f>ROUND(I256*H256,2)</f>
        <v>0</v>
      </c>
      <c r="BL256" s="16" t="s">
        <v>115</v>
      </c>
      <c r="BM256" s="223" t="s">
        <v>387</v>
      </c>
    </row>
    <row r="257" s="2" customFormat="1">
      <c r="A257" s="37"/>
      <c r="B257" s="38"/>
      <c r="C257" s="39"/>
      <c r="D257" s="225" t="s">
        <v>117</v>
      </c>
      <c r="E257" s="39"/>
      <c r="F257" s="226" t="s">
        <v>388</v>
      </c>
      <c r="G257" s="39"/>
      <c r="H257" s="39"/>
      <c r="I257" s="227"/>
      <c r="J257" s="39"/>
      <c r="K257" s="39"/>
      <c r="L257" s="43"/>
      <c r="M257" s="228"/>
      <c r="N257" s="229"/>
      <c r="O257" s="90"/>
      <c r="P257" s="90"/>
      <c r="Q257" s="90"/>
      <c r="R257" s="90"/>
      <c r="S257" s="90"/>
      <c r="T257" s="91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6" t="s">
        <v>117</v>
      </c>
      <c r="AU257" s="16" t="s">
        <v>80</v>
      </c>
    </row>
    <row r="258" s="2" customFormat="1" ht="21.75" customHeight="1">
      <c r="A258" s="37"/>
      <c r="B258" s="38"/>
      <c r="C258" s="252" t="s">
        <v>389</v>
      </c>
      <c r="D258" s="252" t="s">
        <v>237</v>
      </c>
      <c r="E258" s="253" t="s">
        <v>390</v>
      </c>
      <c r="F258" s="254" t="s">
        <v>391</v>
      </c>
      <c r="G258" s="255" t="s">
        <v>149</v>
      </c>
      <c r="H258" s="256">
        <v>28</v>
      </c>
      <c r="I258" s="257"/>
      <c r="J258" s="258">
        <f>ROUND(I258*H258,2)</f>
        <v>0</v>
      </c>
      <c r="K258" s="259"/>
      <c r="L258" s="260"/>
      <c r="M258" s="261" t="s">
        <v>1</v>
      </c>
      <c r="N258" s="262" t="s">
        <v>38</v>
      </c>
      <c r="O258" s="90"/>
      <c r="P258" s="221">
        <f>O258*H258</f>
        <v>0</v>
      </c>
      <c r="Q258" s="221">
        <v>0.048000000000000001</v>
      </c>
      <c r="R258" s="221">
        <f>Q258*H258</f>
        <v>1.3440000000000001</v>
      </c>
      <c r="S258" s="221">
        <v>0</v>
      </c>
      <c r="T258" s="222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3" t="s">
        <v>153</v>
      </c>
      <c r="AT258" s="223" t="s">
        <v>237</v>
      </c>
      <c r="AU258" s="223" t="s">
        <v>80</v>
      </c>
      <c r="AY258" s="16" t="s">
        <v>109</v>
      </c>
      <c r="BE258" s="224">
        <f>IF(N258="základní",J258,0)</f>
        <v>0</v>
      </c>
      <c r="BF258" s="224">
        <f>IF(N258="snížená",J258,0)</f>
        <v>0</v>
      </c>
      <c r="BG258" s="224">
        <f>IF(N258="zákl. přenesená",J258,0)</f>
        <v>0</v>
      </c>
      <c r="BH258" s="224">
        <f>IF(N258="sníž. přenesená",J258,0)</f>
        <v>0</v>
      </c>
      <c r="BI258" s="224">
        <f>IF(N258="nulová",J258,0)</f>
        <v>0</v>
      </c>
      <c r="BJ258" s="16" t="s">
        <v>78</v>
      </c>
      <c r="BK258" s="224">
        <f>ROUND(I258*H258,2)</f>
        <v>0</v>
      </c>
      <c r="BL258" s="16" t="s">
        <v>115</v>
      </c>
      <c r="BM258" s="223" t="s">
        <v>392</v>
      </c>
    </row>
    <row r="259" s="2" customFormat="1">
      <c r="A259" s="37"/>
      <c r="B259" s="38"/>
      <c r="C259" s="39"/>
      <c r="D259" s="225" t="s">
        <v>117</v>
      </c>
      <c r="E259" s="39"/>
      <c r="F259" s="226" t="s">
        <v>391</v>
      </c>
      <c r="G259" s="39"/>
      <c r="H259" s="39"/>
      <c r="I259" s="227"/>
      <c r="J259" s="39"/>
      <c r="K259" s="39"/>
      <c r="L259" s="43"/>
      <c r="M259" s="228"/>
      <c r="N259" s="229"/>
      <c r="O259" s="90"/>
      <c r="P259" s="90"/>
      <c r="Q259" s="90"/>
      <c r="R259" s="90"/>
      <c r="S259" s="90"/>
      <c r="T259" s="91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117</v>
      </c>
      <c r="AU259" s="16" t="s">
        <v>80</v>
      </c>
    </row>
    <row r="260" s="2" customFormat="1" ht="21.75" customHeight="1">
      <c r="A260" s="37"/>
      <c r="B260" s="38"/>
      <c r="C260" s="211" t="s">
        <v>393</v>
      </c>
      <c r="D260" s="211" t="s">
        <v>111</v>
      </c>
      <c r="E260" s="212" t="s">
        <v>394</v>
      </c>
      <c r="F260" s="213" t="s">
        <v>395</v>
      </c>
      <c r="G260" s="214" t="s">
        <v>149</v>
      </c>
      <c r="H260" s="215">
        <v>45</v>
      </c>
      <c r="I260" s="216"/>
      <c r="J260" s="217">
        <f>ROUND(I260*H260,2)</f>
        <v>0</v>
      </c>
      <c r="K260" s="218"/>
      <c r="L260" s="43"/>
      <c r="M260" s="219" t="s">
        <v>1</v>
      </c>
      <c r="N260" s="220" t="s">
        <v>38</v>
      </c>
      <c r="O260" s="90"/>
      <c r="P260" s="221">
        <f>O260*H260</f>
        <v>0</v>
      </c>
      <c r="Q260" s="221">
        <v>0</v>
      </c>
      <c r="R260" s="221">
        <f>Q260*H260</f>
        <v>0</v>
      </c>
      <c r="S260" s="221">
        <v>0</v>
      </c>
      <c r="T260" s="222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3" t="s">
        <v>115</v>
      </c>
      <c r="AT260" s="223" t="s">
        <v>111</v>
      </c>
      <c r="AU260" s="223" t="s">
        <v>80</v>
      </c>
      <c r="AY260" s="16" t="s">
        <v>109</v>
      </c>
      <c r="BE260" s="224">
        <f>IF(N260="základní",J260,0)</f>
        <v>0</v>
      </c>
      <c r="BF260" s="224">
        <f>IF(N260="snížená",J260,0)</f>
        <v>0</v>
      </c>
      <c r="BG260" s="224">
        <f>IF(N260="zákl. přenesená",J260,0)</f>
        <v>0</v>
      </c>
      <c r="BH260" s="224">
        <f>IF(N260="sníž. přenesená",J260,0)</f>
        <v>0</v>
      </c>
      <c r="BI260" s="224">
        <f>IF(N260="nulová",J260,0)</f>
        <v>0</v>
      </c>
      <c r="BJ260" s="16" t="s">
        <v>78</v>
      </c>
      <c r="BK260" s="224">
        <f>ROUND(I260*H260,2)</f>
        <v>0</v>
      </c>
      <c r="BL260" s="16" t="s">
        <v>115</v>
      </c>
      <c r="BM260" s="223" t="s">
        <v>396</v>
      </c>
    </row>
    <row r="261" s="2" customFormat="1">
      <c r="A261" s="37"/>
      <c r="B261" s="38"/>
      <c r="C261" s="39"/>
      <c r="D261" s="225" t="s">
        <v>117</v>
      </c>
      <c r="E261" s="39"/>
      <c r="F261" s="226" t="s">
        <v>397</v>
      </c>
      <c r="G261" s="39"/>
      <c r="H261" s="39"/>
      <c r="I261" s="227"/>
      <c r="J261" s="39"/>
      <c r="K261" s="39"/>
      <c r="L261" s="43"/>
      <c r="M261" s="228"/>
      <c r="N261" s="229"/>
      <c r="O261" s="90"/>
      <c r="P261" s="90"/>
      <c r="Q261" s="90"/>
      <c r="R261" s="90"/>
      <c r="S261" s="90"/>
      <c r="T261" s="91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117</v>
      </c>
      <c r="AU261" s="16" t="s">
        <v>80</v>
      </c>
    </row>
    <row r="262" s="13" customFormat="1">
      <c r="A262" s="13"/>
      <c r="B262" s="230"/>
      <c r="C262" s="231"/>
      <c r="D262" s="225" t="s">
        <v>123</v>
      </c>
      <c r="E262" s="232" t="s">
        <v>1</v>
      </c>
      <c r="F262" s="233" t="s">
        <v>398</v>
      </c>
      <c r="G262" s="231"/>
      <c r="H262" s="234">
        <v>45</v>
      </c>
      <c r="I262" s="235"/>
      <c r="J262" s="231"/>
      <c r="K262" s="231"/>
      <c r="L262" s="236"/>
      <c r="M262" s="237"/>
      <c r="N262" s="238"/>
      <c r="O262" s="238"/>
      <c r="P262" s="238"/>
      <c r="Q262" s="238"/>
      <c r="R262" s="238"/>
      <c r="S262" s="238"/>
      <c r="T262" s="23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0" t="s">
        <v>123</v>
      </c>
      <c r="AU262" s="240" t="s">
        <v>80</v>
      </c>
      <c r="AV262" s="13" t="s">
        <v>80</v>
      </c>
      <c r="AW262" s="13" t="s">
        <v>30</v>
      </c>
      <c r="AX262" s="13" t="s">
        <v>78</v>
      </c>
      <c r="AY262" s="240" t="s">
        <v>109</v>
      </c>
    </row>
    <row r="263" s="12" customFormat="1" ht="22.8" customHeight="1">
      <c r="A263" s="12"/>
      <c r="B263" s="195"/>
      <c r="C263" s="196"/>
      <c r="D263" s="197" t="s">
        <v>72</v>
      </c>
      <c r="E263" s="209" t="s">
        <v>399</v>
      </c>
      <c r="F263" s="209" t="s">
        <v>400</v>
      </c>
      <c r="G263" s="196"/>
      <c r="H263" s="196"/>
      <c r="I263" s="199"/>
      <c r="J263" s="210">
        <f>BK263</f>
        <v>0</v>
      </c>
      <c r="K263" s="196"/>
      <c r="L263" s="201"/>
      <c r="M263" s="202"/>
      <c r="N263" s="203"/>
      <c r="O263" s="203"/>
      <c r="P263" s="204">
        <f>SUM(P264:P265)</f>
        <v>0</v>
      </c>
      <c r="Q263" s="203"/>
      <c r="R263" s="204">
        <f>SUM(R264:R265)</f>
        <v>0</v>
      </c>
      <c r="S263" s="203"/>
      <c r="T263" s="205">
        <f>SUM(T264:T265)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06" t="s">
        <v>78</v>
      </c>
      <c r="AT263" s="207" t="s">
        <v>72</v>
      </c>
      <c r="AU263" s="207" t="s">
        <v>78</v>
      </c>
      <c r="AY263" s="206" t="s">
        <v>109</v>
      </c>
      <c r="BK263" s="208">
        <f>SUM(BK264:BK265)</f>
        <v>0</v>
      </c>
    </row>
    <row r="264" s="2" customFormat="1" ht="24.15" customHeight="1">
      <c r="A264" s="37"/>
      <c r="B264" s="38"/>
      <c r="C264" s="211" t="s">
        <v>401</v>
      </c>
      <c r="D264" s="211" t="s">
        <v>111</v>
      </c>
      <c r="E264" s="212" t="s">
        <v>402</v>
      </c>
      <c r="F264" s="213" t="s">
        <v>403</v>
      </c>
      <c r="G264" s="214" t="s">
        <v>212</v>
      </c>
      <c r="H264" s="215">
        <v>80.088999999999999</v>
      </c>
      <c r="I264" s="216"/>
      <c r="J264" s="217">
        <f>ROUND(I264*H264,2)</f>
        <v>0</v>
      </c>
      <c r="K264" s="218"/>
      <c r="L264" s="43"/>
      <c r="M264" s="219" t="s">
        <v>1</v>
      </c>
      <c r="N264" s="220" t="s">
        <v>38</v>
      </c>
      <c r="O264" s="90"/>
      <c r="P264" s="221">
        <f>O264*H264</f>
        <v>0</v>
      </c>
      <c r="Q264" s="221">
        <v>0</v>
      </c>
      <c r="R264" s="221">
        <f>Q264*H264</f>
        <v>0</v>
      </c>
      <c r="S264" s="221">
        <v>0</v>
      </c>
      <c r="T264" s="222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3" t="s">
        <v>115</v>
      </c>
      <c r="AT264" s="223" t="s">
        <v>111</v>
      </c>
      <c r="AU264" s="223" t="s">
        <v>80</v>
      </c>
      <c r="AY264" s="16" t="s">
        <v>109</v>
      </c>
      <c r="BE264" s="224">
        <f>IF(N264="základní",J264,0)</f>
        <v>0</v>
      </c>
      <c r="BF264" s="224">
        <f>IF(N264="snížená",J264,0)</f>
        <v>0</v>
      </c>
      <c r="BG264" s="224">
        <f>IF(N264="zákl. přenesená",J264,0)</f>
        <v>0</v>
      </c>
      <c r="BH264" s="224">
        <f>IF(N264="sníž. přenesená",J264,0)</f>
        <v>0</v>
      </c>
      <c r="BI264" s="224">
        <f>IF(N264="nulová",J264,0)</f>
        <v>0</v>
      </c>
      <c r="BJ264" s="16" t="s">
        <v>78</v>
      </c>
      <c r="BK264" s="224">
        <f>ROUND(I264*H264,2)</f>
        <v>0</v>
      </c>
      <c r="BL264" s="16" t="s">
        <v>115</v>
      </c>
      <c r="BM264" s="223" t="s">
        <v>404</v>
      </c>
    </row>
    <row r="265" s="2" customFormat="1">
      <c r="A265" s="37"/>
      <c r="B265" s="38"/>
      <c r="C265" s="39"/>
      <c r="D265" s="225" t="s">
        <v>117</v>
      </c>
      <c r="E265" s="39"/>
      <c r="F265" s="226" t="s">
        <v>405</v>
      </c>
      <c r="G265" s="39"/>
      <c r="H265" s="39"/>
      <c r="I265" s="227"/>
      <c r="J265" s="39"/>
      <c r="K265" s="39"/>
      <c r="L265" s="43"/>
      <c r="M265" s="263"/>
      <c r="N265" s="264"/>
      <c r="O265" s="265"/>
      <c r="P265" s="265"/>
      <c r="Q265" s="265"/>
      <c r="R265" s="265"/>
      <c r="S265" s="265"/>
      <c r="T265" s="266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117</v>
      </c>
      <c r="AU265" s="16" t="s">
        <v>80</v>
      </c>
    </row>
    <row r="266" s="2" customFormat="1" ht="6.96" customHeight="1">
      <c r="A266" s="37"/>
      <c r="B266" s="65"/>
      <c r="C266" s="66"/>
      <c r="D266" s="66"/>
      <c r="E266" s="66"/>
      <c r="F266" s="66"/>
      <c r="G266" s="66"/>
      <c r="H266" s="66"/>
      <c r="I266" s="66"/>
      <c r="J266" s="66"/>
      <c r="K266" s="66"/>
      <c r="L266" s="43"/>
      <c r="M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</row>
  </sheetData>
  <sheetProtection sheet="1" autoFilter="0" formatColumns="0" formatRows="0" objects="1" scenarios="1" spinCount="100000" saltValue="lFrBJJz91qGsElDKN1qAroSuDe7UA4IPU3YCICgXcqfrP7/9GfYeoRNHuZqVF715CDIpygEsAua2Dt7kEg/Giw==" hashValue="QnSmImEfbEE2YV00/4VVYsDVjMbuMzm8cp1i1JLfnZiebC5HQEnuAbT+BJY1AhidpKQHoiOhf/DUdBTYbOoQ9g==" algorithmName="SHA-512" password="CC35"/>
  <autoFilter ref="C118:K265"/>
  <mergeCells count="6">
    <mergeCell ref="E7:H7"/>
    <mergeCell ref="E16:H16"/>
    <mergeCell ref="E25:H25"/>
    <mergeCell ref="E85:H85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DESKTOP-OHKVAEH\Karel Hrdlička</dc:creator>
  <cp:lastModifiedBy>DESKTOP-OHKVAEH\Karel Hrdlička</cp:lastModifiedBy>
  <dcterms:created xsi:type="dcterms:W3CDTF">2024-01-21T21:48:54Z</dcterms:created>
  <dcterms:modified xsi:type="dcterms:W3CDTF">2024-01-21T21:48:56Z</dcterms:modified>
</cp:coreProperties>
</file>