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30\data\Dokumenty_Server1\Obec Louka\Cenové nabídky, výběrová řízení\VŘ - střechy\"/>
    </mc:Choice>
  </mc:AlternateContent>
  <xr:revisionPtr revIDLastSave="0" documentId="8_{FE827297-B22F-4BAD-AD43-AE685457BC4F}" xr6:coauthVersionLast="47" xr6:coauthVersionMax="47" xr10:uidLastSave="{00000000-0000-0000-0000-000000000000}"/>
  <bookViews>
    <workbookView xWindow="-120" yWindow="-120" windowWidth="29040" windowHeight="15720" activeTab="4" xr2:uid="{E0B8387C-2895-4803-B491-01389A347B6C}"/>
  </bookViews>
  <sheets>
    <sheet name="střecha A" sheetId="1" r:id="rId1"/>
    <sheet name="střecha B" sheetId="2" r:id="rId2"/>
    <sheet name="střecha C" sheetId="3" r:id="rId3"/>
    <sheet name="střecha D" sheetId="4" r:id="rId4"/>
    <sheet name="souhrn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6" l="1"/>
  <c r="E15" i="6"/>
  <c r="D15" i="6"/>
  <c r="F36" i="1"/>
  <c r="F33" i="2"/>
  <c r="F34" i="3"/>
  <c r="F34" i="4"/>
  <c r="E11" i="4"/>
  <c r="F33" i="4"/>
  <c r="H20" i="4"/>
  <c r="F31" i="4" s="1"/>
  <c r="H14" i="4"/>
  <c r="F29" i="4" s="1"/>
  <c r="E17" i="4"/>
  <c r="H17" i="4" s="1"/>
  <c r="F30" i="4" s="1"/>
  <c r="H11" i="4"/>
  <c r="F28" i="4" s="1"/>
  <c r="H8" i="4"/>
  <c r="F27" i="4" s="1"/>
  <c r="F33" i="3"/>
  <c r="F27" i="3"/>
  <c r="F27" i="2"/>
  <c r="E20" i="3"/>
  <c r="E14" i="3"/>
  <c r="E17" i="3" s="1"/>
  <c r="H17" i="3" s="1"/>
  <c r="F30" i="3" s="1"/>
  <c r="E11" i="3"/>
  <c r="H20" i="3"/>
  <c r="F31" i="3" s="1"/>
  <c r="H11" i="3"/>
  <c r="F28" i="3" s="1"/>
  <c r="H8" i="3"/>
  <c r="F26" i="3" s="1"/>
  <c r="F32" i="2"/>
  <c r="E14" i="2"/>
  <c r="H14" i="2" s="1"/>
  <c r="E11" i="2"/>
  <c r="H20" i="2"/>
  <c r="H17" i="2"/>
  <c r="H11" i="2"/>
  <c r="F28" i="2" s="1"/>
  <c r="H8" i="2"/>
  <c r="E23" i="2" s="1"/>
  <c r="H23" i="2" s="1"/>
  <c r="F31" i="2" s="1"/>
  <c r="F35" i="1"/>
  <c r="F32" i="1"/>
  <c r="E25" i="1"/>
  <c r="H25" i="1" s="1"/>
  <c r="F34" i="1" s="1"/>
  <c r="E22" i="1"/>
  <c r="H22" i="1" s="1"/>
  <c r="F33" i="1" s="1"/>
  <c r="H19" i="1"/>
  <c r="E16" i="1"/>
  <c r="H16" i="1" s="1"/>
  <c r="F31" i="1" s="1"/>
  <c r="E13" i="1"/>
  <c r="H13" i="1" s="1"/>
  <c r="H10" i="1"/>
  <c r="H7" i="1"/>
  <c r="F29" i="1" s="1"/>
  <c r="E23" i="4" l="1"/>
  <c r="H23" i="4" s="1"/>
  <c r="F32" i="4" s="1"/>
  <c r="F26" i="4"/>
  <c r="H37" i="4"/>
  <c r="H14" i="3"/>
  <c r="F29" i="3" s="1"/>
  <c r="F30" i="1"/>
  <c r="E23" i="3"/>
  <c r="H23" i="3" s="1"/>
  <c r="F32" i="3" s="1"/>
  <c r="F26" i="2"/>
  <c r="F29" i="2"/>
  <c r="F30" i="2"/>
  <c r="H39" i="1" l="1"/>
  <c r="H40" i="1" s="1"/>
  <c r="H42" i="1" s="1"/>
  <c r="H38" i="4"/>
  <c r="H40" i="4" s="1"/>
  <c r="H37" i="3"/>
  <c r="H38" i="3" s="1"/>
  <c r="H40" i="3" s="1"/>
  <c r="H36" i="2"/>
  <c r="H37" i="2" s="1"/>
  <c r="H39" i="2" s="1"/>
</calcChain>
</file>

<file path=xl/sharedStrings.xml><?xml version="1.0" encoding="utf-8"?>
<sst xmlns="http://schemas.openxmlformats.org/spreadsheetml/2006/main" count="279" uniqueCount="73">
  <si>
    <t>č. pol.</t>
  </si>
  <si>
    <t>kód</t>
  </si>
  <si>
    <t>popis</t>
  </si>
  <si>
    <t>m.j.</t>
  </si>
  <si>
    <t>počet</t>
  </si>
  <si>
    <t>cena m.j.</t>
  </si>
  <si>
    <t>cena celkem</t>
  </si>
  <si>
    <t>délka</t>
  </si>
  <si>
    <t>šířka</t>
  </si>
  <si>
    <t>m2</t>
  </si>
  <si>
    <t>764A1201</t>
  </si>
  <si>
    <t>oplechování okapů TiZn RŠ 250</t>
  </si>
  <si>
    <t>m</t>
  </si>
  <si>
    <t>764A2202</t>
  </si>
  <si>
    <t>okap. žlaby TiZn</t>
  </si>
  <si>
    <t>R1</t>
  </si>
  <si>
    <t>t</t>
  </si>
  <si>
    <t>demontáž krytiny, odvoz a uložení odpadu 10,6 kg/m2</t>
  </si>
  <si>
    <t>Cena bez DPH:</t>
  </si>
  <si>
    <t>DPH ve výši 12%</t>
  </si>
  <si>
    <t>Cena celkem:</t>
  </si>
  <si>
    <t>Vypracoval: M. Dundr</t>
  </si>
  <si>
    <t>Datum:</t>
  </si>
  <si>
    <t>02/2025</t>
  </si>
  <si>
    <t>940A0011</t>
  </si>
  <si>
    <t>940A0012</t>
  </si>
  <si>
    <t>990A0202</t>
  </si>
  <si>
    <t>přesun hmot</t>
  </si>
  <si>
    <t>%</t>
  </si>
  <si>
    <t>764A0202</t>
  </si>
  <si>
    <t>oplechování a lemování zdí, atik TiZn</t>
  </si>
  <si>
    <t>764A3203</t>
  </si>
  <si>
    <t>lešení do 10m M+D</t>
  </si>
  <si>
    <t>Oprava střechy hasičské zbrojnice, Louka u Litvínova</t>
  </si>
  <si>
    <t>Odborný odhad nákladů v Kč, c. ú. URS I/2025</t>
  </si>
  <si>
    <t>Výměry střechy hlavní "A"</t>
  </si>
  <si>
    <t>střecha sedlová:</t>
  </si>
  <si>
    <t>celkem m.j.</t>
  </si>
  <si>
    <t>nadezdívka:</t>
  </si>
  <si>
    <t>r.š. 250</t>
  </si>
  <si>
    <t>oplechování a lemování zdí, atik TiZn:</t>
  </si>
  <si>
    <t>oplechování okapu TiZn:</t>
  </si>
  <si>
    <t>žlaby TiZn r.š. 330:</t>
  </si>
  <si>
    <t>r.š. 330</t>
  </si>
  <si>
    <t>svody TiZn 125:</t>
  </si>
  <si>
    <t>DM původní krytiny vč. klempířských prvků:</t>
  </si>
  <si>
    <t>764A40xx</t>
  </si>
  <si>
    <t>krytina plechová profilovaná, komplet</t>
  </si>
  <si>
    <t>lešení 30 dní</t>
  </si>
  <si>
    <t>Pozn. *</t>
  </si>
  <si>
    <t>Svody jsou společné pro střechu</t>
  </si>
  <si>
    <t>"A" i vedlejší "B".</t>
  </si>
  <si>
    <t>Svody oceněny ve střeše "A"</t>
  </si>
  <si>
    <t>svoty TiZn 125  *</t>
  </si>
  <si>
    <t>Výměry střechy vedlejší "B"</t>
  </si>
  <si>
    <t>Výměry střechy boční "C"</t>
  </si>
  <si>
    <t>svody TiZn 100:</t>
  </si>
  <si>
    <t>Svody TiZn 100</t>
  </si>
  <si>
    <t>764A3202</t>
  </si>
  <si>
    <t>762A3002</t>
  </si>
  <si>
    <t>laťování do 360 mm</t>
  </si>
  <si>
    <t>Výměry pultové střechy "D"</t>
  </si>
  <si>
    <t>střecha pultová:</t>
  </si>
  <si>
    <t>lešení 5 dní</t>
  </si>
  <si>
    <t>uh</t>
  </si>
  <si>
    <t>Střecha hlavní "A"</t>
  </si>
  <si>
    <t>označení</t>
  </si>
  <si>
    <t>cena v Kč bez DPH</t>
  </si>
  <si>
    <t>DPH 12%</t>
  </si>
  <si>
    <t>cena celkem vč. DPH</t>
  </si>
  <si>
    <t>Střecha vedlejší "B"</t>
  </si>
  <si>
    <t>Střecha boční "C"</t>
  </si>
  <si>
    <t>Střecha pultová "D"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</si>
</sst>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0" fontId="0" fillId="0" borderId="0" xfId="0" applyNumberFormat="1"/>
    <xf numFmtId="10" fontId="0" fillId="0" borderId="1" xfId="0" applyNumberFormat="1" applyBorder="1"/>
    <xf numFmtId="0" fontId="3" fillId="0" borderId="0" xfId="0" applyFont="1"/>
    <xf numFmtId="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E593D-393C-44A8-890E-C1F88E9865A0}">
  <dimension ref="B1:H46"/>
  <sheetViews>
    <sheetView topLeftCell="A18" workbookViewId="0">
      <selection activeCell="N33" sqref="N33"/>
    </sheetView>
  </sheetViews>
  <sheetFormatPr defaultRowHeight="15" x14ac:dyDescent="0.25"/>
  <cols>
    <col min="1" max="1" width="2.7109375" customWidth="1"/>
    <col min="4" max="4" width="18.5703125" customWidth="1"/>
    <col min="5" max="5" width="9.7109375" bestFit="1" customWidth="1"/>
    <col min="8" max="8" width="14.140625" customWidth="1"/>
  </cols>
  <sheetData>
    <row r="1" spans="2:8" ht="18.75" x14ac:dyDescent="0.3">
      <c r="B1" s="2" t="s">
        <v>33</v>
      </c>
    </row>
    <row r="3" spans="2:8" ht="18.75" x14ac:dyDescent="0.3">
      <c r="B3" s="1" t="s">
        <v>34</v>
      </c>
    </row>
    <row r="5" spans="2:8" ht="15.75" x14ac:dyDescent="0.25">
      <c r="B5" s="19" t="s">
        <v>35</v>
      </c>
      <c r="E5" t="s">
        <v>7</v>
      </c>
      <c r="F5" t="s">
        <v>8</v>
      </c>
      <c r="G5" t="s">
        <v>3</v>
      </c>
      <c r="H5" t="s">
        <v>37</v>
      </c>
    </row>
    <row r="6" spans="2:8" x14ac:dyDescent="0.25">
      <c r="E6" t="s">
        <v>36</v>
      </c>
    </row>
    <row r="7" spans="2:8" x14ac:dyDescent="0.25">
      <c r="E7">
        <v>15.8</v>
      </c>
      <c r="F7">
        <v>15.2</v>
      </c>
      <c r="G7" s="16" t="s">
        <v>9</v>
      </c>
      <c r="H7">
        <f>E7*F7</f>
        <v>240.16</v>
      </c>
    </row>
    <row r="8" spans="2:8" ht="3" customHeight="1" x14ac:dyDescent="0.25">
      <c r="G8" s="16"/>
    </row>
    <row r="9" spans="2:8" x14ac:dyDescent="0.25">
      <c r="E9" t="s">
        <v>38</v>
      </c>
      <c r="G9" s="16"/>
    </row>
    <row r="10" spans="2:8" x14ac:dyDescent="0.25">
      <c r="E10">
        <v>15.8</v>
      </c>
      <c r="F10">
        <v>0.15</v>
      </c>
      <c r="G10" s="16" t="s">
        <v>12</v>
      </c>
      <c r="H10">
        <f>E10</f>
        <v>15.8</v>
      </c>
    </row>
    <row r="11" spans="2:8" ht="3" customHeight="1" x14ac:dyDescent="0.25">
      <c r="G11" s="16"/>
    </row>
    <row r="12" spans="2:8" x14ac:dyDescent="0.25">
      <c r="E12" t="s">
        <v>40</v>
      </c>
      <c r="G12" s="16"/>
    </row>
    <row r="13" spans="2:8" x14ac:dyDescent="0.25">
      <c r="E13">
        <f>15.2+15.2</f>
        <v>30.4</v>
      </c>
      <c r="F13" t="s">
        <v>39</v>
      </c>
      <c r="G13" s="16" t="s">
        <v>12</v>
      </c>
      <c r="H13">
        <f>E13</f>
        <v>30.4</v>
      </c>
    </row>
    <row r="14" spans="2:8" ht="3" customHeight="1" x14ac:dyDescent="0.25">
      <c r="G14" s="16"/>
    </row>
    <row r="15" spans="2:8" x14ac:dyDescent="0.25">
      <c r="E15" t="s">
        <v>41</v>
      </c>
      <c r="G15" s="16"/>
    </row>
    <row r="16" spans="2:8" x14ac:dyDescent="0.25">
      <c r="E16">
        <f>15.8*2</f>
        <v>31.6</v>
      </c>
      <c r="F16" t="s">
        <v>39</v>
      </c>
      <c r="G16" s="16" t="s">
        <v>12</v>
      </c>
      <c r="H16">
        <f>E16</f>
        <v>31.6</v>
      </c>
    </row>
    <row r="17" spans="2:8" ht="3" customHeight="1" x14ac:dyDescent="0.25">
      <c r="G17" s="16"/>
    </row>
    <row r="18" spans="2:8" x14ac:dyDescent="0.25">
      <c r="E18" t="s">
        <v>42</v>
      </c>
      <c r="G18" s="16"/>
    </row>
    <row r="19" spans="2:8" x14ac:dyDescent="0.25">
      <c r="E19">
        <v>31.6</v>
      </c>
      <c r="F19" t="s">
        <v>43</v>
      </c>
      <c r="G19" s="16" t="s">
        <v>12</v>
      </c>
      <c r="H19">
        <f>E19</f>
        <v>31.6</v>
      </c>
    </row>
    <row r="20" spans="2:8" ht="3" customHeight="1" x14ac:dyDescent="0.25">
      <c r="G20" s="16"/>
    </row>
    <row r="21" spans="2:8" x14ac:dyDescent="0.25">
      <c r="E21" t="s">
        <v>44</v>
      </c>
      <c r="G21" s="16"/>
    </row>
    <row r="22" spans="2:8" x14ac:dyDescent="0.25">
      <c r="E22">
        <f>7*2</f>
        <v>14</v>
      </c>
      <c r="G22" s="16" t="s">
        <v>12</v>
      </c>
      <c r="H22">
        <f>E22</f>
        <v>14</v>
      </c>
    </row>
    <row r="23" spans="2:8" ht="3" customHeight="1" x14ac:dyDescent="0.25">
      <c r="G23" s="16"/>
    </row>
    <row r="24" spans="2:8" ht="14.45" customHeight="1" x14ac:dyDescent="0.25">
      <c r="E24" t="s">
        <v>45</v>
      </c>
      <c r="G24" s="16"/>
    </row>
    <row r="25" spans="2:8" x14ac:dyDescent="0.25">
      <c r="E25">
        <f>H7</f>
        <v>240.16</v>
      </c>
      <c r="F25">
        <v>1.0999999999999999E-2</v>
      </c>
      <c r="G25" s="16" t="s">
        <v>16</v>
      </c>
      <c r="H25">
        <f>E25*F25</f>
        <v>2.6417599999999997</v>
      </c>
    </row>
    <row r="27" spans="2:8" x14ac:dyDescent="0.25">
      <c r="B27" s="5" t="s">
        <v>0</v>
      </c>
      <c r="C27" s="5" t="s">
        <v>1</v>
      </c>
      <c r="D27" s="5" t="s">
        <v>2</v>
      </c>
      <c r="E27" s="5" t="s">
        <v>3</v>
      </c>
      <c r="F27" s="5" t="s">
        <v>4</v>
      </c>
      <c r="G27" s="5" t="s">
        <v>5</v>
      </c>
      <c r="H27" s="5" t="s">
        <v>6</v>
      </c>
    </row>
    <row r="28" spans="2:8" ht="45" x14ac:dyDescent="0.25">
      <c r="B28" s="6">
        <v>1</v>
      </c>
      <c r="C28" s="7" t="s">
        <v>46</v>
      </c>
      <c r="D28" s="8" t="s">
        <v>47</v>
      </c>
      <c r="E28" s="9" t="s">
        <v>9</v>
      </c>
      <c r="F28" s="9">
        <v>241</v>
      </c>
      <c r="G28" s="10"/>
      <c r="H28" s="10"/>
    </row>
    <row r="29" spans="2:8" x14ac:dyDescent="0.25">
      <c r="B29" s="6">
        <v>2</v>
      </c>
      <c r="C29" s="7" t="s">
        <v>59</v>
      </c>
      <c r="D29" s="8" t="s">
        <v>60</v>
      </c>
      <c r="E29" s="9" t="s">
        <v>9</v>
      </c>
      <c r="F29" s="9">
        <f>H7</f>
        <v>240.16</v>
      </c>
      <c r="G29" s="10"/>
      <c r="H29" s="10"/>
    </row>
    <row r="30" spans="2:8" ht="45" x14ac:dyDescent="0.25">
      <c r="B30" s="6">
        <v>3</v>
      </c>
      <c r="C30" s="7" t="s">
        <v>29</v>
      </c>
      <c r="D30" s="8" t="s">
        <v>30</v>
      </c>
      <c r="E30" s="9" t="s">
        <v>12</v>
      </c>
      <c r="F30" s="5">
        <f>H10+H13</f>
        <v>46.2</v>
      </c>
      <c r="G30" s="11"/>
      <c r="H30" s="10"/>
    </row>
    <row r="31" spans="2:8" ht="30" x14ac:dyDescent="0.25">
      <c r="B31" s="6">
        <v>4</v>
      </c>
      <c r="C31" s="7" t="s">
        <v>10</v>
      </c>
      <c r="D31" s="8" t="s">
        <v>11</v>
      </c>
      <c r="E31" s="9" t="s">
        <v>12</v>
      </c>
      <c r="F31" s="5">
        <f>H16</f>
        <v>31.6</v>
      </c>
      <c r="G31" s="11"/>
      <c r="H31" s="11"/>
    </row>
    <row r="32" spans="2:8" x14ac:dyDescent="0.25">
      <c r="B32" s="6">
        <v>5</v>
      </c>
      <c r="C32" s="7" t="s">
        <v>13</v>
      </c>
      <c r="D32" s="5" t="s">
        <v>14</v>
      </c>
      <c r="E32" s="9" t="s">
        <v>12</v>
      </c>
      <c r="F32" s="5">
        <f>H19</f>
        <v>31.6</v>
      </c>
      <c r="G32" s="11"/>
      <c r="H32" s="11"/>
    </row>
    <row r="33" spans="2:8" x14ac:dyDescent="0.25">
      <c r="B33" s="6">
        <v>6</v>
      </c>
      <c r="C33" s="7" t="s">
        <v>31</v>
      </c>
      <c r="D33" s="5" t="s">
        <v>53</v>
      </c>
      <c r="E33" s="9" t="s">
        <v>12</v>
      </c>
      <c r="F33" s="5">
        <f>H22</f>
        <v>14</v>
      </c>
      <c r="G33" s="11"/>
      <c r="H33" s="11"/>
    </row>
    <row r="34" spans="2:8" ht="45" x14ac:dyDescent="0.25">
      <c r="B34" s="6">
        <v>7</v>
      </c>
      <c r="C34" s="7" t="s">
        <v>15</v>
      </c>
      <c r="D34" s="8" t="s">
        <v>17</v>
      </c>
      <c r="E34" s="9" t="s">
        <v>16</v>
      </c>
      <c r="F34" s="5">
        <f>H25</f>
        <v>2.6417599999999997</v>
      </c>
      <c r="G34" s="11"/>
      <c r="H34" s="11"/>
    </row>
    <row r="35" spans="2:8" x14ac:dyDescent="0.25">
      <c r="B35" s="6">
        <v>8</v>
      </c>
      <c r="C35" s="7" t="s">
        <v>24</v>
      </c>
      <c r="D35" s="8" t="s">
        <v>32</v>
      </c>
      <c r="E35" s="9" t="s">
        <v>9</v>
      </c>
      <c r="F35" s="5">
        <f>15.8*7*2</f>
        <v>221.20000000000002</v>
      </c>
      <c r="G35" s="11"/>
      <c r="H35" s="11"/>
    </row>
    <row r="36" spans="2:8" x14ac:dyDescent="0.25">
      <c r="B36" s="6">
        <v>9</v>
      </c>
      <c r="C36" s="7" t="s">
        <v>25</v>
      </c>
      <c r="D36" s="8" t="s">
        <v>48</v>
      </c>
      <c r="E36" s="9" t="s">
        <v>9</v>
      </c>
      <c r="F36" s="5">
        <f>F35*30</f>
        <v>6636.0000000000009</v>
      </c>
      <c r="G36" s="11"/>
      <c r="H36" s="11"/>
    </row>
    <row r="37" spans="2:8" x14ac:dyDescent="0.25">
      <c r="B37" s="6">
        <v>10</v>
      </c>
      <c r="C37" s="7" t="s">
        <v>26</v>
      </c>
      <c r="D37" s="8" t="s">
        <v>27</v>
      </c>
      <c r="E37" s="9" t="s">
        <v>28</v>
      </c>
      <c r="F37" s="18">
        <v>3.5999999999999997E-2</v>
      </c>
      <c r="G37" s="11"/>
      <c r="H37" s="11"/>
    </row>
    <row r="38" spans="2:8" x14ac:dyDescent="0.25">
      <c r="B38" s="13"/>
      <c r="C38" s="14"/>
      <c r="D38" s="15"/>
      <c r="E38" s="16"/>
      <c r="F38" s="17"/>
      <c r="G38" s="3"/>
      <c r="H38" s="3"/>
    </row>
    <row r="39" spans="2:8" x14ac:dyDescent="0.25">
      <c r="D39" t="s">
        <v>18</v>
      </c>
      <c r="G39" s="3"/>
      <c r="H39" s="3">
        <f>SUM(H28:H37)</f>
        <v>0</v>
      </c>
    </row>
    <row r="40" spans="2:8" x14ac:dyDescent="0.25">
      <c r="D40" t="s">
        <v>19</v>
      </c>
      <c r="G40" s="3"/>
      <c r="H40" s="3">
        <f>H39*12%</f>
        <v>0</v>
      </c>
    </row>
    <row r="41" spans="2:8" x14ac:dyDescent="0.25">
      <c r="G41" s="3"/>
      <c r="H41" s="3"/>
    </row>
    <row r="42" spans="2:8" ht="18.75" x14ac:dyDescent="0.3">
      <c r="D42" s="1" t="s">
        <v>20</v>
      </c>
      <c r="G42" s="3"/>
      <c r="H42" s="4">
        <f>SUM(H39:H40)</f>
        <v>0</v>
      </c>
    </row>
    <row r="43" spans="2:8" x14ac:dyDescent="0.25">
      <c r="H43" s="3"/>
    </row>
    <row r="44" spans="2:8" x14ac:dyDescent="0.25">
      <c r="B44" t="s">
        <v>49</v>
      </c>
      <c r="C44" t="s">
        <v>50</v>
      </c>
    </row>
    <row r="45" spans="2:8" x14ac:dyDescent="0.25">
      <c r="C45" t="s">
        <v>51</v>
      </c>
      <c r="F45" t="s">
        <v>21</v>
      </c>
    </row>
    <row r="46" spans="2:8" x14ac:dyDescent="0.25">
      <c r="F46" t="s">
        <v>22</v>
      </c>
      <c r="G46" s="12" t="s">
        <v>23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19324-86F8-46BD-AAE6-CF924DD0D940}">
  <dimension ref="B2:H43"/>
  <sheetViews>
    <sheetView topLeftCell="A10" workbookViewId="0">
      <selection activeCell="G26" sqref="G26:H34"/>
    </sheetView>
  </sheetViews>
  <sheetFormatPr defaultRowHeight="15" x14ac:dyDescent="0.25"/>
  <cols>
    <col min="1" max="1" width="2.7109375" customWidth="1"/>
    <col min="4" max="4" width="18.5703125" customWidth="1"/>
    <col min="5" max="5" width="9.7109375" bestFit="1" customWidth="1"/>
    <col min="8" max="8" width="11.42578125" bestFit="1" customWidth="1"/>
  </cols>
  <sheetData>
    <row r="2" spans="2:8" ht="18.75" x14ac:dyDescent="0.3">
      <c r="B2" s="2" t="s">
        <v>33</v>
      </c>
    </row>
    <row r="4" spans="2:8" ht="18.75" x14ac:dyDescent="0.3">
      <c r="B4" s="1" t="s">
        <v>34</v>
      </c>
    </row>
    <row r="6" spans="2:8" ht="15.75" x14ac:dyDescent="0.25">
      <c r="B6" s="19" t="s">
        <v>54</v>
      </c>
      <c r="E6" t="s">
        <v>7</v>
      </c>
      <c r="F6" t="s">
        <v>8</v>
      </c>
      <c r="G6" t="s">
        <v>3</v>
      </c>
      <c r="H6" t="s">
        <v>37</v>
      </c>
    </row>
    <row r="7" spans="2:8" x14ac:dyDescent="0.25">
      <c r="E7" t="s">
        <v>36</v>
      </c>
    </row>
    <row r="8" spans="2:8" x14ac:dyDescent="0.25">
      <c r="E8">
        <v>11</v>
      </c>
      <c r="F8">
        <v>14.7</v>
      </c>
      <c r="G8" s="16" t="s">
        <v>9</v>
      </c>
      <c r="H8">
        <f>E8*F8</f>
        <v>161.69999999999999</v>
      </c>
    </row>
    <row r="9" spans="2:8" ht="3" customHeight="1" x14ac:dyDescent="0.25">
      <c r="G9" s="16"/>
    </row>
    <row r="10" spans="2:8" x14ac:dyDescent="0.25">
      <c r="E10" t="s">
        <v>40</v>
      </c>
      <c r="G10" s="16"/>
    </row>
    <row r="11" spans="2:8" x14ac:dyDescent="0.25">
      <c r="E11">
        <f>14.7*2</f>
        <v>29.4</v>
      </c>
      <c r="F11" t="s">
        <v>39</v>
      </c>
      <c r="G11" s="16" t="s">
        <v>12</v>
      </c>
      <c r="H11">
        <f>E11</f>
        <v>29.4</v>
      </c>
    </row>
    <row r="12" spans="2:8" ht="3" customHeight="1" x14ac:dyDescent="0.25">
      <c r="G12" s="16"/>
    </row>
    <row r="13" spans="2:8" x14ac:dyDescent="0.25">
      <c r="E13" t="s">
        <v>41</v>
      </c>
      <c r="G13" s="16"/>
    </row>
    <row r="14" spans="2:8" x14ac:dyDescent="0.25">
      <c r="E14">
        <f>11*2</f>
        <v>22</v>
      </c>
      <c r="F14" t="s">
        <v>39</v>
      </c>
      <c r="G14" s="16" t="s">
        <v>12</v>
      </c>
      <c r="H14">
        <f>E14</f>
        <v>22</v>
      </c>
    </row>
    <row r="15" spans="2:8" ht="3" customHeight="1" x14ac:dyDescent="0.25">
      <c r="G15" s="16"/>
    </row>
    <row r="16" spans="2:8" x14ac:dyDescent="0.25">
      <c r="E16" t="s">
        <v>42</v>
      </c>
      <c r="G16" s="16"/>
    </row>
    <row r="17" spans="2:8" x14ac:dyDescent="0.25">
      <c r="E17">
        <v>22</v>
      </c>
      <c r="F17" t="s">
        <v>43</v>
      </c>
      <c r="G17" s="16" t="s">
        <v>12</v>
      </c>
      <c r="H17">
        <f>E17</f>
        <v>22</v>
      </c>
    </row>
    <row r="18" spans="2:8" ht="3" customHeight="1" x14ac:dyDescent="0.25">
      <c r="G18" s="16"/>
    </row>
    <row r="19" spans="2:8" x14ac:dyDescent="0.25">
      <c r="E19" t="s">
        <v>44</v>
      </c>
      <c r="G19" s="16"/>
    </row>
    <row r="20" spans="2:8" x14ac:dyDescent="0.25">
      <c r="E20">
        <v>0</v>
      </c>
      <c r="G20" s="16" t="s">
        <v>12</v>
      </c>
      <c r="H20">
        <f>E20</f>
        <v>0</v>
      </c>
    </row>
    <row r="21" spans="2:8" ht="3" customHeight="1" x14ac:dyDescent="0.25">
      <c r="G21" s="16"/>
    </row>
    <row r="22" spans="2:8" ht="14.45" customHeight="1" x14ac:dyDescent="0.25">
      <c r="E22" t="s">
        <v>45</v>
      </c>
      <c r="G22" s="16"/>
    </row>
    <row r="23" spans="2:8" x14ac:dyDescent="0.25">
      <c r="E23">
        <f>H8</f>
        <v>161.69999999999999</v>
      </c>
      <c r="F23">
        <v>1.0999999999999999E-2</v>
      </c>
      <c r="G23" s="16" t="s">
        <v>16</v>
      </c>
      <c r="H23">
        <f>E23*F23</f>
        <v>1.7786999999999997</v>
      </c>
    </row>
    <row r="25" spans="2:8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ht="45" x14ac:dyDescent="0.25">
      <c r="B26" s="6">
        <v>1</v>
      </c>
      <c r="C26" s="7" t="s">
        <v>46</v>
      </c>
      <c r="D26" s="8" t="s">
        <v>47</v>
      </c>
      <c r="E26" s="9" t="s">
        <v>9</v>
      </c>
      <c r="F26" s="9">
        <f>H8</f>
        <v>161.69999999999999</v>
      </c>
      <c r="G26" s="10"/>
      <c r="H26" s="10"/>
    </row>
    <row r="27" spans="2:8" x14ac:dyDescent="0.25">
      <c r="B27" s="6">
        <v>2</v>
      </c>
      <c r="C27" s="7" t="s">
        <v>59</v>
      </c>
      <c r="D27" s="8" t="s">
        <v>60</v>
      </c>
      <c r="E27" s="9" t="s">
        <v>9</v>
      </c>
      <c r="F27" s="9">
        <f>H8</f>
        <v>161.69999999999999</v>
      </c>
      <c r="G27" s="10"/>
      <c r="H27" s="10"/>
    </row>
    <row r="28" spans="2:8" ht="45" x14ac:dyDescent="0.25">
      <c r="B28" s="6">
        <v>3</v>
      </c>
      <c r="C28" s="7" t="s">
        <v>29</v>
      </c>
      <c r="D28" s="8" t="s">
        <v>30</v>
      </c>
      <c r="E28" s="9" t="s">
        <v>12</v>
      </c>
      <c r="F28" s="5">
        <f>H11</f>
        <v>29.4</v>
      </c>
      <c r="G28" s="11"/>
      <c r="H28" s="10"/>
    </row>
    <row r="29" spans="2:8" ht="30" x14ac:dyDescent="0.25">
      <c r="B29" s="6">
        <v>4</v>
      </c>
      <c r="C29" s="7" t="s">
        <v>10</v>
      </c>
      <c r="D29" s="8" t="s">
        <v>11</v>
      </c>
      <c r="E29" s="9" t="s">
        <v>12</v>
      </c>
      <c r="F29" s="5">
        <f>H14</f>
        <v>22</v>
      </c>
      <c r="G29" s="11"/>
      <c r="H29" s="11"/>
    </row>
    <row r="30" spans="2:8" x14ac:dyDescent="0.25">
      <c r="B30" s="6">
        <v>5</v>
      </c>
      <c r="C30" s="7" t="s">
        <v>13</v>
      </c>
      <c r="D30" s="5" t="s">
        <v>14</v>
      </c>
      <c r="E30" s="9" t="s">
        <v>12</v>
      </c>
      <c r="F30" s="5">
        <f>H17</f>
        <v>22</v>
      </c>
      <c r="G30" s="11"/>
      <c r="H30" s="11"/>
    </row>
    <row r="31" spans="2:8" ht="45" x14ac:dyDescent="0.25">
      <c r="B31" s="6">
        <v>6</v>
      </c>
      <c r="C31" s="7" t="s">
        <v>15</v>
      </c>
      <c r="D31" s="8" t="s">
        <v>17</v>
      </c>
      <c r="E31" s="9" t="s">
        <v>16</v>
      </c>
      <c r="F31" s="5">
        <f>H23</f>
        <v>1.7786999999999997</v>
      </c>
      <c r="G31" s="11"/>
      <c r="H31" s="11"/>
    </row>
    <row r="32" spans="2:8" x14ac:dyDescent="0.25">
      <c r="B32" s="6">
        <v>7</v>
      </c>
      <c r="C32" s="7" t="s">
        <v>24</v>
      </c>
      <c r="D32" s="8" t="s">
        <v>32</v>
      </c>
      <c r="E32" s="9" t="s">
        <v>9</v>
      </c>
      <c r="F32" s="5">
        <f>11*7*2</f>
        <v>154</v>
      </c>
      <c r="G32" s="11"/>
      <c r="H32" s="11"/>
    </row>
    <row r="33" spans="2:8" x14ac:dyDescent="0.25">
      <c r="B33" s="6">
        <v>8</v>
      </c>
      <c r="C33" s="7" t="s">
        <v>25</v>
      </c>
      <c r="D33" s="8" t="s">
        <v>48</v>
      </c>
      <c r="E33" s="9" t="s">
        <v>9</v>
      </c>
      <c r="F33" s="5">
        <f>F32*30</f>
        <v>4620</v>
      </c>
      <c r="G33" s="11"/>
      <c r="H33" s="11"/>
    </row>
    <row r="34" spans="2:8" x14ac:dyDescent="0.25">
      <c r="B34" s="6">
        <v>9</v>
      </c>
      <c r="C34" s="7" t="s">
        <v>26</v>
      </c>
      <c r="D34" s="8" t="s">
        <v>27</v>
      </c>
      <c r="E34" s="9" t="s">
        <v>28</v>
      </c>
      <c r="F34" s="18">
        <v>3.5999999999999997E-2</v>
      </c>
      <c r="G34" s="11"/>
      <c r="H34" s="11"/>
    </row>
    <row r="35" spans="2:8" x14ac:dyDescent="0.25">
      <c r="B35" s="13"/>
      <c r="C35" s="14"/>
      <c r="D35" s="15"/>
      <c r="E35" s="16"/>
      <c r="F35" s="17"/>
      <c r="G35" s="3"/>
      <c r="H35" s="3"/>
    </row>
    <row r="36" spans="2:8" x14ac:dyDescent="0.25">
      <c r="D36" t="s">
        <v>18</v>
      </c>
      <c r="G36" s="3"/>
      <c r="H36" s="3">
        <f>SUM(H26:H34)</f>
        <v>0</v>
      </c>
    </row>
    <row r="37" spans="2:8" x14ac:dyDescent="0.25">
      <c r="D37" t="s">
        <v>19</v>
      </c>
      <c r="G37" s="3"/>
      <c r="H37" s="3">
        <f>H36*12%</f>
        <v>0</v>
      </c>
    </row>
    <row r="38" spans="2:8" x14ac:dyDescent="0.25">
      <c r="G38" s="3"/>
      <c r="H38" s="3"/>
    </row>
    <row r="39" spans="2:8" ht="18.75" x14ac:dyDescent="0.3">
      <c r="D39" s="1" t="s">
        <v>20</v>
      </c>
      <c r="G39" s="3"/>
      <c r="H39" s="4">
        <f>SUM(H36:H37)</f>
        <v>0</v>
      </c>
    </row>
    <row r="40" spans="2:8" x14ac:dyDescent="0.25">
      <c r="H40" s="3"/>
    </row>
    <row r="41" spans="2:8" x14ac:dyDescent="0.25">
      <c r="B41" t="s">
        <v>49</v>
      </c>
      <c r="C41" t="s">
        <v>52</v>
      </c>
    </row>
    <row r="42" spans="2:8" x14ac:dyDescent="0.25">
      <c r="F42" t="s">
        <v>21</v>
      </c>
    </row>
    <row r="43" spans="2:8" x14ac:dyDescent="0.25">
      <c r="F43" t="s">
        <v>22</v>
      </c>
      <c r="G43" s="12" t="s">
        <v>23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0117F-D649-4930-A179-E91069512352}">
  <dimension ref="B2:H44"/>
  <sheetViews>
    <sheetView topLeftCell="A19" workbookViewId="0">
      <selection activeCell="G26" sqref="G26:H35"/>
    </sheetView>
  </sheetViews>
  <sheetFormatPr defaultRowHeight="15" x14ac:dyDescent="0.25"/>
  <cols>
    <col min="1" max="1" width="2.7109375" customWidth="1"/>
    <col min="4" max="4" width="18.5703125" customWidth="1"/>
    <col min="5" max="5" width="9.7109375" bestFit="1" customWidth="1"/>
    <col min="8" max="8" width="11.42578125" bestFit="1" customWidth="1"/>
  </cols>
  <sheetData>
    <row r="2" spans="2:8" ht="18.75" x14ac:dyDescent="0.3">
      <c r="B2" s="2" t="s">
        <v>33</v>
      </c>
    </row>
    <row r="4" spans="2:8" ht="18.75" x14ac:dyDescent="0.3">
      <c r="B4" s="1" t="s">
        <v>34</v>
      </c>
    </row>
    <row r="6" spans="2:8" ht="15.75" x14ac:dyDescent="0.25">
      <c r="B6" s="19" t="s">
        <v>55</v>
      </c>
      <c r="E6" t="s">
        <v>7</v>
      </c>
      <c r="F6" t="s">
        <v>8</v>
      </c>
      <c r="G6" t="s">
        <v>3</v>
      </c>
      <c r="H6" t="s">
        <v>37</v>
      </c>
    </row>
    <row r="7" spans="2:8" x14ac:dyDescent="0.25">
      <c r="E7" t="s">
        <v>36</v>
      </c>
    </row>
    <row r="8" spans="2:8" x14ac:dyDescent="0.25">
      <c r="E8">
        <v>11.4</v>
      </c>
      <c r="F8">
        <v>2</v>
      </c>
      <c r="G8" s="16" t="s">
        <v>9</v>
      </c>
      <c r="H8">
        <f>E8*F8</f>
        <v>22.8</v>
      </c>
    </row>
    <row r="9" spans="2:8" ht="3" customHeight="1" x14ac:dyDescent="0.25">
      <c r="G9" s="16"/>
    </row>
    <row r="10" spans="2:8" x14ac:dyDescent="0.25">
      <c r="E10" t="s">
        <v>40</v>
      </c>
      <c r="G10" s="16"/>
    </row>
    <row r="11" spans="2:8" x14ac:dyDescent="0.25">
      <c r="E11">
        <f>5.7*2*2</f>
        <v>22.8</v>
      </c>
      <c r="F11" t="s">
        <v>39</v>
      </c>
      <c r="G11" s="16" t="s">
        <v>12</v>
      </c>
      <c r="H11">
        <f>E11</f>
        <v>22.8</v>
      </c>
    </row>
    <row r="12" spans="2:8" ht="3" customHeight="1" x14ac:dyDescent="0.25">
      <c r="G12" s="16"/>
    </row>
    <row r="13" spans="2:8" x14ac:dyDescent="0.25">
      <c r="E13" t="s">
        <v>41</v>
      </c>
      <c r="G13" s="16"/>
    </row>
    <row r="14" spans="2:8" x14ac:dyDescent="0.25">
      <c r="E14">
        <f>2*2</f>
        <v>4</v>
      </c>
      <c r="F14" t="s">
        <v>39</v>
      </c>
      <c r="G14" s="16" t="s">
        <v>12</v>
      </c>
      <c r="H14">
        <f>E14</f>
        <v>4</v>
      </c>
    </row>
    <row r="15" spans="2:8" ht="3" customHeight="1" x14ac:dyDescent="0.25">
      <c r="G15" s="16"/>
    </row>
    <row r="16" spans="2:8" x14ac:dyDescent="0.25">
      <c r="E16" t="s">
        <v>42</v>
      </c>
      <c r="G16" s="16"/>
    </row>
    <row r="17" spans="2:8" x14ac:dyDescent="0.25">
      <c r="E17">
        <f>E14</f>
        <v>4</v>
      </c>
      <c r="F17" t="s">
        <v>43</v>
      </c>
      <c r="G17" s="16" t="s">
        <v>12</v>
      </c>
      <c r="H17">
        <f>E17</f>
        <v>4</v>
      </c>
    </row>
    <row r="18" spans="2:8" ht="3" customHeight="1" x14ac:dyDescent="0.25">
      <c r="G18" s="16"/>
    </row>
    <row r="19" spans="2:8" x14ac:dyDescent="0.25">
      <c r="E19" t="s">
        <v>56</v>
      </c>
      <c r="G19" s="16"/>
    </row>
    <row r="20" spans="2:8" x14ac:dyDescent="0.25">
      <c r="E20">
        <f>3.5*2</f>
        <v>7</v>
      </c>
      <c r="G20" s="16" t="s">
        <v>12</v>
      </c>
      <c r="H20">
        <f>E20</f>
        <v>7</v>
      </c>
    </row>
    <row r="21" spans="2:8" ht="3" customHeight="1" x14ac:dyDescent="0.25">
      <c r="G21" s="16"/>
    </row>
    <row r="22" spans="2:8" ht="14.45" customHeight="1" x14ac:dyDescent="0.25">
      <c r="E22" t="s">
        <v>45</v>
      </c>
      <c r="G22" s="16"/>
    </row>
    <row r="23" spans="2:8" x14ac:dyDescent="0.25">
      <c r="E23">
        <f>H8</f>
        <v>22.8</v>
      </c>
      <c r="F23">
        <v>1.0999999999999999E-2</v>
      </c>
      <c r="G23" s="16" t="s">
        <v>16</v>
      </c>
      <c r="H23">
        <f>E23*F23</f>
        <v>0.25079999999999997</v>
      </c>
    </row>
    <row r="25" spans="2:8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ht="45" x14ac:dyDescent="0.25">
      <c r="B26" s="6">
        <v>1</v>
      </c>
      <c r="C26" s="7" t="s">
        <v>46</v>
      </c>
      <c r="D26" s="8" t="s">
        <v>47</v>
      </c>
      <c r="E26" s="9" t="s">
        <v>9</v>
      </c>
      <c r="F26" s="9">
        <f>H8</f>
        <v>22.8</v>
      </c>
      <c r="G26" s="10"/>
      <c r="H26" s="10"/>
    </row>
    <row r="27" spans="2:8" x14ac:dyDescent="0.25">
      <c r="B27" s="6">
        <v>2</v>
      </c>
      <c r="C27" s="7" t="s">
        <v>59</v>
      </c>
      <c r="D27" s="8" t="s">
        <v>60</v>
      </c>
      <c r="E27" s="9" t="s">
        <v>9</v>
      </c>
      <c r="F27" s="9">
        <f>H8</f>
        <v>22.8</v>
      </c>
      <c r="G27" s="10"/>
      <c r="H27" s="10"/>
    </row>
    <row r="28" spans="2:8" ht="45" x14ac:dyDescent="0.25">
      <c r="B28" s="6">
        <v>3</v>
      </c>
      <c r="C28" s="7" t="s">
        <v>29</v>
      </c>
      <c r="D28" s="8" t="s">
        <v>30</v>
      </c>
      <c r="E28" s="9" t="s">
        <v>12</v>
      </c>
      <c r="F28" s="5">
        <f>H11</f>
        <v>22.8</v>
      </c>
      <c r="G28" s="11"/>
      <c r="H28" s="10"/>
    </row>
    <row r="29" spans="2:8" ht="30" x14ac:dyDescent="0.25">
      <c r="B29" s="6">
        <v>4</v>
      </c>
      <c r="C29" s="7" t="s">
        <v>10</v>
      </c>
      <c r="D29" s="8" t="s">
        <v>11</v>
      </c>
      <c r="E29" s="9" t="s">
        <v>12</v>
      </c>
      <c r="F29" s="5">
        <f>H14</f>
        <v>4</v>
      </c>
      <c r="G29" s="11"/>
      <c r="H29" s="11"/>
    </row>
    <row r="30" spans="2:8" x14ac:dyDescent="0.25">
      <c r="B30" s="6">
        <v>5</v>
      </c>
      <c r="C30" s="7" t="s">
        <v>13</v>
      </c>
      <c r="D30" s="5" t="s">
        <v>14</v>
      </c>
      <c r="E30" s="9" t="s">
        <v>12</v>
      </c>
      <c r="F30" s="5">
        <f>H17</f>
        <v>4</v>
      </c>
      <c r="G30" s="11"/>
      <c r="H30" s="11"/>
    </row>
    <row r="31" spans="2:8" x14ac:dyDescent="0.25">
      <c r="B31" s="6">
        <v>6</v>
      </c>
      <c r="C31" s="7" t="s">
        <v>58</v>
      </c>
      <c r="D31" s="5" t="s">
        <v>57</v>
      </c>
      <c r="E31" s="9" t="s">
        <v>12</v>
      </c>
      <c r="F31" s="5">
        <f>H20</f>
        <v>7</v>
      </c>
      <c r="G31" s="11"/>
      <c r="H31" s="11"/>
    </row>
    <row r="32" spans="2:8" ht="45" x14ac:dyDescent="0.25">
      <c r="B32" s="6">
        <v>7</v>
      </c>
      <c r="C32" s="7" t="s">
        <v>15</v>
      </c>
      <c r="D32" s="8" t="s">
        <v>17</v>
      </c>
      <c r="E32" s="9" t="s">
        <v>16</v>
      </c>
      <c r="F32" s="5">
        <f>H23</f>
        <v>0.25079999999999997</v>
      </c>
      <c r="G32" s="11"/>
      <c r="H32" s="11"/>
    </row>
    <row r="33" spans="2:8" x14ac:dyDescent="0.25">
      <c r="B33" s="6">
        <v>8</v>
      </c>
      <c r="C33" s="7" t="s">
        <v>24</v>
      </c>
      <c r="D33" s="8" t="s">
        <v>32</v>
      </c>
      <c r="E33" s="9" t="s">
        <v>9</v>
      </c>
      <c r="F33" s="5">
        <f>2*3*2</f>
        <v>12</v>
      </c>
      <c r="G33" s="11"/>
      <c r="H33" s="11"/>
    </row>
    <row r="34" spans="2:8" x14ac:dyDescent="0.25">
      <c r="B34" s="6">
        <v>9</v>
      </c>
      <c r="C34" s="7" t="s">
        <v>25</v>
      </c>
      <c r="D34" s="8" t="s">
        <v>63</v>
      </c>
      <c r="E34" s="9" t="s">
        <v>9</v>
      </c>
      <c r="F34" s="5">
        <f>F33*5</f>
        <v>60</v>
      </c>
      <c r="G34" s="11"/>
      <c r="H34" s="11"/>
    </row>
    <row r="35" spans="2:8" x14ac:dyDescent="0.25">
      <c r="B35" s="6">
        <v>10</v>
      </c>
      <c r="C35" s="7" t="s">
        <v>26</v>
      </c>
      <c r="D35" s="8" t="s">
        <v>27</v>
      </c>
      <c r="E35" s="9" t="s">
        <v>28</v>
      </c>
      <c r="F35" s="18">
        <v>3.5999999999999997E-2</v>
      </c>
      <c r="G35" s="11"/>
      <c r="H35" s="11"/>
    </row>
    <row r="36" spans="2:8" x14ac:dyDescent="0.25">
      <c r="B36" s="13"/>
      <c r="C36" s="14"/>
      <c r="D36" s="15"/>
      <c r="E36" s="16"/>
      <c r="F36" s="17"/>
      <c r="G36" s="3"/>
      <c r="H36" s="3"/>
    </row>
    <row r="37" spans="2:8" x14ac:dyDescent="0.25">
      <c r="D37" t="s">
        <v>18</v>
      </c>
      <c r="G37" s="3"/>
      <c r="H37" s="3">
        <f>SUM(H26:H35)</f>
        <v>0</v>
      </c>
    </row>
    <row r="38" spans="2:8" x14ac:dyDescent="0.25">
      <c r="D38" t="s">
        <v>19</v>
      </c>
      <c r="G38" s="3"/>
      <c r="H38" s="3">
        <f>H37*12%</f>
        <v>0</v>
      </c>
    </row>
    <row r="39" spans="2:8" x14ac:dyDescent="0.25">
      <c r="G39" s="3"/>
      <c r="H39" s="3"/>
    </row>
    <row r="40" spans="2:8" ht="18.75" x14ac:dyDescent="0.3">
      <c r="D40" s="1" t="s">
        <v>20</v>
      </c>
      <c r="G40" s="3"/>
      <c r="H40" s="4">
        <f>SUM(H37:H38)</f>
        <v>0</v>
      </c>
    </row>
    <row r="41" spans="2:8" x14ac:dyDescent="0.25">
      <c r="H41" s="3"/>
    </row>
    <row r="43" spans="2:8" x14ac:dyDescent="0.25">
      <c r="F43" t="s">
        <v>21</v>
      </c>
    </row>
    <row r="44" spans="2:8" x14ac:dyDescent="0.25">
      <c r="F44" t="s">
        <v>22</v>
      </c>
      <c r="G44" s="12" t="s">
        <v>23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3406-AA18-47E6-9107-410A303827E2}">
  <dimension ref="B2:H44"/>
  <sheetViews>
    <sheetView topLeftCell="A10" workbookViewId="0">
      <selection activeCell="G26" sqref="G26:H35"/>
    </sheetView>
  </sheetViews>
  <sheetFormatPr defaultRowHeight="15" x14ac:dyDescent="0.25"/>
  <cols>
    <col min="1" max="1" width="2.7109375" customWidth="1"/>
    <col min="4" max="4" width="18.5703125" customWidth="1"/>
    <col min="5" max="5" width="9.7109375" bestFit="1" customWidth="1"/>
    <col min="8" max="8" width="11.42578125" bestFit="1" customWidth="1"/>
  </cols>
  <sheetData>
    <row r="2" spans="2:8" ht="18.75" x14ac:dyDescent="0.3">
      <c r="B2" s="2" t="s">
        <v>33</v>
      </c>
    </row>
    <row r="4" spans="2:8" ht="18.75" x14ac:dyDescent="0.3">
      <c r="B4" s="1" t="s">
        <v>34</v>
      </c>
    </row>
    <row r="6" spans="2:8" ht="15.75" x14ac:dyDescent="0.25">
      <c r="B6" s="19" t="s">
        <v>61</v>
      </c>
      <c r="E6" t="s">
        <v>7</v>
      </c>
      <c r="F6" t="s">
        <v>8</v>
      </c>
      <c r="G6" t="s">
        <v>3</v>
      </c>
      <c r="H6" t="s">
        <v>37</v>
      </c>
    </row>
    <row r="7" spans="2:8" x14ac:dyDescent="0.25">
      <c r="E7" t="s">
        <v>62</v>
      </c>
    </row>
    <row r="8" spans="2:8" x14ac:dyDescent="0.25">
      <c r="E8">
        <v>5.0999999999999996</v>
      </c>
      <c r="F8">
        <v>4</v>
      </c>
      <c r="G8" s="16" t="s">
        <v>9</v>
      </c>
      <c r="H8">
        <f>E8*F8</f>
        <v>20.399999999999999</v>
      </c>
    </row>
    <row r="9" spans="2:8" ht="3" customHeight="1" x14ac:dyDescent="0.25">
      <c r="G9" s="16"/>
    </row>
    <row r="10" spans="2:8" x14ac:dyDescent="0.25">
      <c r="E10" t="s">
        <v>40</v>
      </c>
      <c r="G10" s="16"/>
    </row>
    <row r="11" spans="2:8" x14ac:dyDescent="0.25">
      <c r="E11">
        <f>5.1+4+4</f>
        <v>13.1</v>
      </c>
      <c r="F11" t="s">
        <v>39</v>
      </c>
      <c r="G11" s="16" t="s">
        <v>12</v>
      </c>
      <c r="H11">
        <f>E11</f>
        <v>13.1</v>
      </c>
    </row>
    <row r="12" spans="2:8" ht="3" customHeight="1" x14ac:dyDescent="0.25">
      <c r="G12" s="16"/>
    </row>
    <row r="13" spans="2:8" x14ac:dyDescent="0.25">
      <c r="E13" t="s">
        <v>41</v>
      </c>
      <c r="G13" s="16"/>
    </row>
    <row r="14" spans="2:8" x14ac:dyDescent="0.25">
      <c r="E14">
        <v>5.0999999999999996</v>
      </c>
      <c r="F14" t="s">
        <v>39</v>
      </c>
      <c r="G14" s="16" t="s">
        <v>12</v>
      </c>
      <c r="H14">
        <f>E14</f>
        <v>5.0999999999999996</v>
      </c>
    </row>
    <row r="15" spans="2:8" ht="3" customHeight="1" x14ac:dyDescent="0.25">
      <c r="G15" s="16"/>
    </row>
    <row r="16" spans="2:8" x14ac:dyDescent="0.25">
      <c r="E16" t="s">
        <v>42</v>
      </c>
      <c r="G16" s="16"/>
    </row>
    <row r="17" spans="2:8" x14ac:dyDescent="0.25">
      <c r="E17">
        <f>E14</f>
        <v>5.0999999999999996</v>
      </c>
      <c r="F17" t="s">
        <v>43</v>
      </c>
      <c r="G17" s="16" t="s">
        <v>12</v>
      </c>
      <c r="H17">
        <f>E17</f>
        <v>5.0999999999999996</v>
      </c>
    </row>
    <row r="18" spans="2:8" ht="3" customHeight="1" x14ac:dyDescent="0.25">
      <c r="G18" s="16"/>
    </row>
    <row r="19" spans="2:8" x14ac:dyDescent="0.25">
      <c r="E19" t="s">
        <v>56</v>
      </c>
      <c r="G19" s="16"/>
    </row>
    <row r="20" spans="2:8" x14ac:dyDescent="0.25">
      <c r="E20">
        <v>3.5</v>
      </c>
      <c r="G20" s="16" t="s">
        <v>12</v>
      </c>
      <c r="H20">
        <f>E20</f>
        <v>3.5</v>
      </c>
    </row>
    <row r="21" spans="2:8" ht="3" customHeight="1" x14ac:dyDescent="0.25">
      <c r="G21" s="16"/>
    </row>
    <row r="22" spans="2:8" ht="14.45" customHeight="1" x14ac:dyDescent="0.25">
      <c r="E22" t="s">
        <v>45</v>
      </c>
      <c r="G22" s="16"/>
    </row>
    <row r="23" spans="2:8" x14ac:dyDescent="0.25">
      <c r="E23">
        <f>H8</f>
        <v>20.399999999999999</v>
      </c>
      <c r="F23">
        <v>1.0999999999999999E-2</v>
      </c>
      <c r="G23" s="16" t="s">
        <v>16</v>
      </c>
      <c r="H23">
        <f>E23*F23</f>
        <v>0.22439999999999996</v>
      </c>
    </row>
    <row r="25" spans="2:8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ht="45" x14ac:dyDescent="0.25">
      <c r="B26" s="6">
        <v>1</v>
      </c>
      <c r="C26" s="7" t="s">
        <v>46</v>
      </c>
      <c r="D26" s="8" t="s">
        <v>47</v>
      </c>
      <c r="E26" s="9" t="s">
        <v>9</v>
      </c>
      <c r="F26" s="9">
        <f>H8</f>
        <v>20.399999999999999</v>
      </c>
      <c r="G26" s="10"/>
      <c r="H26" s="10"/>
    </row>
    <row r="27" spans="2:8" x14ac:dyDescent="0.25">
      <c r="B27" s="6">
        <v>2</v>
      </c>
      <c r="C27" s="7" t="s">
        <v>59</v>
      </c>
      <c r="D27" s="8" t="s">
        <v>60</v>
      </c>
      <c r="E27" s="9" t="s">
        <v>9</v>
      </c>
      <c r="F27" s="9">
        <f>H8</f>
        <v>20.399999999999999</v>
      </c>
      <c r="G27" s="10"/>
      <c r="H27" s="10"/>
    </row>
    <row r="28" spans="2:8" ht="45" x14ac:dyDescent="0.25">
      <c r="B28" s="6">
        <v>3</v>
      </c>
      <c r="C28" s="7" t="s">
        <v>29</v>
      </c>
      <c r="D28" s="8" t="s">
        <v>30</v>
      </c>
      <c r="E28" s="9" t="s">
        <v>12</v>
      </c>
      <c r="F28" s="5">
        <f>H11</f>
        <v>13.1</v>
      </c>
      <c r="G28" s="11"/>
      <c r="H28" s="10"/>
    </row>
    <row r="29" spans="2:8" ht="30" x14ac:dyDescent="0.25">
      <c r="B29" s="6">
        <v>4</v>
      </c>
      <c r="C29" s="7" t="s">
        <v>10</v>
      </c>
      <c r="D29" s="8" t="s">
        <v>11</v>
      </c>
      <c r="E29" s="9" t="s">
        <v>12</v>
      </c>
      <c r="F29" s="5">
        <f>H14</f>
        <v>5.0999999999999996</v>
      </c>
      <c r="G29" s="11"/>
      <c r="H29" s="11"/>
    </row>
    <row r="30" spans="2:8" x14ac:dyDescent="0.25">
      <c r="B30" s="6">
        <v>5</v>
      </c>
      <c r="C30" s="7" t="s">
        <v>13</v>
      </c>
      <c r="D30" s="5" t="s">
        <v>14</v>
      </c>
      <c r="E30" s="9" t="s">
        <v>12</v>
      </c>
      <c r="F30" s="5">
        <f>H17</f>
        <v>5.0999999999999996</v>
      </c>
      <c r="G30" s="11"/>
      <c r="H30" s="11"/>
    </row>
    <row r="31" spans="2:8" x14ac:dyDescent="0.25">
      <c r="B31" s="6">
        <v>6</v>
      </c>
      <c r="C31" s="7" t="s">
        <v>58</v>
      </c>
      <c r="D31" s="5" t="s">
        <v>57</v>
      </c>
      <c r="E31" s="9" t="s">
        <v>12</v>
      </c>
      <c r="F31" s="5">
        <f>H20</f>
        <v>3.5</v>
      </c>
      <c r="G31" s="11"/>
      <c r="H31" s="11"/>
    </row>
    <row r="32" spans="2:8" ht="45" x14ac:dyDescent="0.25">
      <c r="B32" s="6">
        <v>7</v>
      </c>
      <c r="C32" s="7" t="s">
        <v>15</v>
      </c>
      <c r="D32" s="8" t="s">
        <v>17</v>
      </c>
      <c r="E32" s="9" t="s">
        <v>16</v>
      </c>
      <c r="F32" s="5">
        <f>H23</f>
        <v>0.22439999999999996</v>
      </c>
      <c r="G32" s="11"/>
      <c r="H32" s="11"/>
    </row>
    <row r="33" spans="2:8" x14ac:dyDescent="0.25">
      <c r="B33" s="6">
        <v>8</v>
      </c>
      <c r="C33" s="7" t="s">
        <v>24</v>
      </c>
      <c r="D33" s="8" t="s">
        <v>32</v>
      </c>
      <c r="E33" s="9" t="s">
        <v>9</v>
      </c>
      <c r="F33" s="5">
        <f>2*3*2</f>
        <v>12</v>
      </c>
      <c r="G33" s="11"/>
      <c r="H33" s="11"/>
    </row>
    <row r="34" spans="2:8" x14ac:dyDescent="0.25">
      <c r="B34" s="6">
        <v>9</v>
      </c>
      <c r="C34" s="7" t="s">
        <v>25</v>
      </c>
      <c r="D34" s="8" t="s">
        <v>63</v>
      </c>
      <c r="E34" s="9" t="s">
        <v>9</v>
      </c>
      <c r="F34" s="5">
        <f>F33*5</f>
        <v>60</v>
      </c>
      <c r="G34" s="11"/>
      <c r="H34" s="11"/>
    </row>
    <row r="35" spans="2:8" x14ac:dyDescent="0.25">
      <c r="B35" s="6">
        <v>10</v>
      </c>
      <c r="C35" s="7" t="s">
        <v>26</v>
      </c>
      <c r="D35" s="8" t="s">
        <v>27</v>
      </c>
      <c r="E35" s="9" t="s">
        <v>28</v>
      </c>
      <c r="F35" s="18">
        <v>3.5999999999999997E-2</v>
      </c>
      <c r="G35" s="11"/>
      <c r="H35" s="11"/>
    </row>
    <row r="36" spans="2:8" x14ac:dyDescent="0.25">
      <c r="B36" s="13"/>
      <c r="C36" s="14"/>
      <c r="D36" s="15"/>
      <c r="E36" s="16"/>
      <c r="F36" s="17"/>
      <c r="G36" s="3" t="s">
        <v>64</v>
      </c>
      <c r="H36" s="3"/>
    </row>
    <row r="37" spans="2:8" x14ac:dyDescent="0.25">
      <c r="D37" t="s">
        <v>18</v>
      </c>
      <c r="G37" s="3"/>
      <c r="H37" s="3">
        <f>SUM(H26:H35)</f>
        <v>0</v>
      </c>
    </row>
    <row r="38" spans="2:8" x14ac:dyDescent="0.25">
      <c r="D38" t="s">
        <v>19</v>
      </c>
      <c r="G38" s="3"/>
      <c r="H38" s="3">
        <f>H37*12%</f>
        <v>0</v>
      </c>
    </row>
    <row r="39" spans="2:8" x14ac:dyDescent="0.25">
      <c r="G39" s="3"/>
      <c r="H39" s="3"/>
    </row>
    <row r="40" spans="2:8" ht="18.75" x14ac:dyDescent="0.3">
      <c r="D40" s="1" t="s">
        <v>20</v>
      </c>
      <c r="G40" s="3"/>
      <c r="H40" s="4">
        <f>SUM(H37:H38)</f>
        <v>0</v>
      </c>
    </row>
    <row r="41" spans="2:8" x14ac:dyDescent="0.25">
      <c r="H41" s="3"/>
    </row>
    <row r="43" spans="2:8" x14ac:dyDescent="0.25">
      <c r="F43" t="s">
        <v>21</v>
      </c>
    </row>
    <row r="44" spans="2:8" x14ac:dyDescent="0.25">
      <c r="F44" t="s">
        <v>22</v>
      </c>
      <c r="G44" s="12" t="s">
        <v>23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F9300-A28A-4C24-ABF7-8A5CACB74DB9}">
  <dimension ref="B1:H26"/>
  <sheetViews>
    <sheetView tabSelected="1" workbookViewId="0">
      <selection activeCell="F21" sqref="F21"/>
    </sheetView>
  </sheetViews>
  <sheetFormatPr defaultRowHeight="15" x14ac:dyDescent="0.25"/>
  <cols>
    <col min="1" max="1" width="2.7109375" customWidth="1"/>
    <col min="3" max="3" width="16.42578125" bestFit="1" customWidth="1"/>
    <col min="4" max="5" width="16.7109375" customWidth="1"/>
    <col min="6" max="6" width="18.140625" bestFit="1" customWidth="1"/>
    <col min="8" max="8" width="11.42578125" bestFit="1" customWidth="1"/>
  </cols>
  <sheetData>
    <row r="1" spans="2:8" ht="18.75" x14ac:dyDescent="0.3">
      <c r="B1" s="2" t="s">
        <v>33</v>
      </c>
    </row>
    <row r="3" spans="2:8" ht="18.75" x14ac:dyDescent="0.3">
      <c r="B3" s="1" t="s">
        <v>34</v>
      </c>
    </row>
    <row r="5" spans="2:8" x14ac:dyDescent="0.25">
      <c r="C5" t="s">
        <v>66</v>
      </c>
      <c r="D5" t="s">
        <v>67</v>
      </c>
      <c r="E5" t="s">
        <v>68</v>
      </c>
      <c r="F5" t="s">
        <v>69</v>
      </c>
    </row>
    <row r="6" spans="2:8" x14ac:dyDescent="0.25">
      <c r="B6" s="13"/>
      <c r="C6" s="14"/>
      <c r="D6" s="15"/>
      <c r="E6" s="16"/>
      <c r="F6" s="17"/>
      <c r="G6" s="3"/>
      <c r="H6" s="3"/>
    </row>
    <row r="9" spans="2:8" x14ac:dyDescent="0.25">
      <c r="C9" t="s">
        <v>65</v>
      </c>
      <c r="D9" s="20"/>
      <c r="E9" s="20"/>
      <c r="F9" s="20"/>
    </row>
    <row r="10" spans="2:8" x14ac:dyDescent="0.25">
      <c r="C10" t="s">
        <v>70</v>
      </c>
      <c r="D10" s="20"/>
      <c r="E10" s="20"/>
      <c r="F10" s="20"/>
    </row>
    <row r="11" spans="2:8" x14ac:dyDescent="0.25">
      <c r="C11" t="s">
        <v>71</v>
      </c>
      <c r="D11" s="20"/>
      <c r="E11" s="20"/>
      <c r="F11" s="20"/>
    </row>
    <row r="12" spans="2:8" x14ac:dyDescent="0.25">
      <c r="C12" t="s">
        <v>72</v>
      </c>
      <c r="D12" s="20"/>
      <c r="E12" s="20"/>
      <c r="F12" s="20"/>
    </row>
    <row r="13" spans="2:8" x14ac:dyDescent="0.25">
      <c r="D13" s="20"/>
      <c r="E13" s="20"/>
      <c r="F13" s="20"/>
    </row>
    <row r="14" spans="2:8" x14ac:dyDescent="0.25">
      <c r="D14" s="20"/>
      <c r="E14" s="20"/>
      <c r="F14" s="20"/>
    </row>
    <row r="15" spans="2:8" ht="18.75" x14ac:dyDescent="0.3">
      <c r="C15" s="1" t="s">
        <v>20</v>
      </c>
      <c r="D15" s="20">
        <f>SUM(D9:D14)</f>
        <v>0</v>
      </c>
      <c r="E15" s="20">
        <f>SUM(E9:E14)</f>
        <v>0</v>
      </c>
      <c r="F15" s="20">
        <f>SUM(F9:F12)</f>
        <v>0</v>
      </c>
    </row>
    <row r="16" spans="2:8" x14ac:dyDescent="0.25">
      <c r="D16" s="20"/>
      <c r="E16" s="20"/>
      <c r="F16" s="20"/>
    </row>
    <row r="17" spans="3:8" x14ac:dyDescent="0.25">
      <c r="D17" s="20"/>
      <c r="E17" s="20"/>
      <c r="F17" s="20"/>
    </row>
    <row r="18" spans="3:8" x14ac:dyDescent="0.25">
      <c r="D18" s="20"/>
      <c r="E18" s="20"/>
      <c r="F18" s="20"/>
    </row>
    <row r="19" spans="3:8" x14ac:dyDescent="0.25">
      <c r="G19" s="3"/>
      <c r="H19" s="3"/>
    </row>
    <row r="20" spans="3:8" x14ac:dyDescent="0.25">
      <c r="G20" s="3"/>
      <c r="H20" s="3"/>
    </row>
    <row r="21" spans="3:8" x14ac:dyDescent="0.25">
      <c r="G21" s="3"/>
      <c r="H21" s="3"/>
    </row>
    <row r="22" spans="3:8" ht="18.75" x14ac:dyDescent="0.3">
      <c r="G22" s="3"/>
      <c r="H22" s="4"/>
    </row>
    <row r="23" spans="3:8" x14ac:dyDescent="0.25">
      <c r="H23" s="3"/>
    </row>
    <row r="25" spans="3:8" x14ac:dyDescent="0.25">
      <c r="C25" t="s">
        <v>21</v>
      </c>
    </row>
    <row r="26" spans="3:8" x14ac:dyDescent="0.25">
      <c r="C26" t="s">
        <v>22</v>
      </c>
      <c r="D26" s="12" t="s">
        <v>23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střecha A</vt:lpstr>
      <vt:lpstr>střecha B</vt:lpstr>
      <vt:lpstr>střecha C</vt:lpstr>
      <vt:lpstr>střecha D</vt:lpstr>
      <vt:lpstr>souhrn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Dundr</dc:creator>
  <cp:lastModifiedBy>Olga Hovorková</cp:lastModifiedBy>
  <cp:lastPrinted>2025-03-05T09:19:07Z</cp:lastPrinted>
  <dcterms:created xsi:type="dcterms:W3CDTF">2025-03-04T20:07:40Z</dcterms:created>
  <dcterms:modified xsi:type="dcterms:W3CDTF">2025-03-10T07:49:05Z</dcterms:modified>
</cp:coreProperties>
</file>