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1-09-19 - LOUKA UL. NÁDR..." sheetId="2" r:id="rId2"/>
    <sheet name="Seznam figur" sheetId="3" r:id="rId3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'21-09-19 - LOUKA UL. NÁDR...'!$C$120:$K$183</definedName>
    <definedName name="_xlnm.Print_Area" localSheetId="1">'21-09-19 - LOUKA UL. NÁDR...'!$C$4:$J$76,'21-09-19 - LOUKA UL. NÁDR...'!$C$110:$K$183</definedName>
    <definedName name="_xlnm.Print_Titles" localSheetId="1">'21-09-19 - LOUKA UL. NÁDR...'!$120:$120</definedName>
    <definedName name="_xlnm.Print_Area" localSheetId="2">'Seznam figur'!$C$4:$G$28</definedName>
    <definedName name="_xlnm.Print_Titles" localSheetId="2">'Seznam figur'!$9:$9</definedName>
  </definedNames>
  <calcPr/>
</workbook>
</file>

<file path=xl/calcChain.xml><?xml version="1.0" encoding="utf-8"?>
<calcChain xmlns="http://schemas.openxmlformats.org/spreadsheetml/2006/main">
  <c i="3" l="1" r="D7"/>
  <c i="2" r="J35"/>
  <c r="J34"/>
  <c i="1" r="AY95"/>
  <c i="2" r="J33"/>
  <c i="1" r="AX95"/>
  <c i="2" r="BI179"/>
  <c r="BH179"/>
  <c r="BG179"/>
  <c r="BF179"/>
  <c r="T179"/>
  <c r="R179"/>
  <c r="P179"/>
  <c r="BI178"/>
  <c r="BH178"/>
  <c r="BG178"/>
  <c r="BF178"/>
  <c r="T178"/>
  <c r="R178"/>
  <c r="P178"/>
  <c r="BI175"/>
  <c r="BH175"/>
  <c r="BG175"/>
  <c r="BF175"/>
  <c r="T175"/>
  <c r="T174"/>
  <c r="R175"/>
  <c r="R174"/>
  <c r="P175"/>
  <c r="P174"/>
  <c r="BI172"/>
  <c r="BH172"/>
  <c r="BG172"/>
  <c r="BF172"/>
  <c r="T172"/>
  <c r="T171"/>
  <c r="R172"/>
  <c r="R171"/>
  <c r="P172"/>
  <c r="P171"/>
  <c r="BI168"/>
  <c r="BH168"/>
  <c r="BG168"/>
  <c r="BF168"/>
  <c r="T168"/>
  <c r="R168"/>
  <c r="P168"/>
  <c r="BI167"/>
  <c r="BH167"/>
  <c r="BG167"/>
  <c r="BF167"/>
  <c r="T167"/>
  <c r="R167"/>
  <c r="P167"/>
  <c r="BI164"/>
  <c r="BH164"/>
  <c r="BG164"/>
  <c r="BF164"/>
  <c r="T164"/>
  <c r="R164"/>
  <c r="P164"/>
  <c r="BI162"/>
  <c r="BH162"/>
  <c r="BG162"/>
  <c r="BF162"/>
  <c r="T162"/>
  <c r="R162"/>
  <c r="P162"/>
  <c r="BI161"/>
  <c r="BH161"/>
  <c r="BG161"/>
  <c r="BF161"/>
  <c r="T161"/>
  <c r="R161"/>
  <c r="P161"/>
  <c r="BI158"/>
  <c r="BH158"/>
  <c r="BG158"/>
  <c r="BF158"/>
  <c r="T158"/>
  <c r="R158"/>
  <c r="P158"/>
  <c r="BI157"/>
  <c r="BH157"/>
  <c r="BG157"/>
  <c r="BF157"/>
  <c r="T157"/>
  <c r="R157"/>
  <c r="P157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6"/>
  <c r="BH146"/>
  <c r="BG146"/>
  <c r="BF146"/>
  <c r="T146"/>
  <c r="R146"/>
  <c r="P146"/>
  <c r="BI143"/>
  <c r="BH143"/>
  <c r="BG143"/>
  <c r="BF143"/>
  <c r="T143"/>
  <c r="R143"/>
  <c r="P143"/>
  <c r="BI141"/>
  <c r="BH141"/>
  <c r="BG141"/>
  <c r="BF141"/>
  <c r="T141"/>
  <c r="R141"/>
  <c r="P141"/>
  <c r="BI137"/>
  <c r="BH137"/>
  <c r="BG137"/>
  <c r="BF137"/>
  <c r="T137"/>
  <c r="R137"/>
  <c r="P137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24"/>
  <c r="BH124"/>
  <c r="BG124"/>
  <c r="BF124"/>
  <c r="T124"/>
  <c r="R124"/>
  <c r="P124"/>
  <c r="J118"/>
  <c r="J117"/>
  <c r="F117"/>
  <c r="F115"/>
  <c r="E113"/>
  <c r="J90"/>
  <c r="J89"/>
  <c r="F89"/>
  <c r="F87"/>
  <c r="E85"/>
  <c r="J16"/>
  <c r="E16"/>
  <c r="F90"/>
  <c r="J15"/>
  <c r="J10"/>
  <c r="J115"/>
  <c i="1" r="L90"/>
  <c r="AM90"/>
  <c r="AM89"/>
  <c r="L89"/>
  <c r="AM87"/>
  <c r="L87"/>
  <c r="L85"/>
  <c r="L84"/>
  <c i="2" r="F32"/>
  <c r="J178"/>
  <c r="J175"/>
  <c r="BK164"/>
  <c r="J150"/>
  <c r="J141"/>
  <c r="J127"/>
  <c r="J143"/>
  <c r="BK127"/>
  <c r="BK162"/>
  <c r="BK161"/>
  <c r="BK157"/>
  <c r="J152"/>
  <c r="BK168"/>
  <c r="F34"/>
  <c r="J164"/>
  <c r="J161"/>
  <c r="J157"/>
  <c r="J172"/>
  <c r="J137"/>
  <c r="J179"/>
  <c r="BK178"/>
  <c r="BK175"/>
  <c r="J167"/>
  <c r="BK146"/>
  <c r="BK134"/>
  <c r="BK124"/>
  <c r="J168"/>
  <c r="BK172"/>
  <c r="BK158"/>
  <c r="J154"/>
  <c r="J32"/>
  <c r="BK167"/>
  <c r="BK150"/>
  <c r="J146"/>
  <c r="BK137"/>
  <c i="1" r="AS94"/>
  <c i="2" r="BK141"/>
  <c r="BK130"/>
  <c r="F33"/>
  <c r="BK154"/>
  <c r="BK143"/>
  <c r="J130"/>
  <c r="BK179"/>
  <c r="J134"/>
  <c r="J124"/>
  <c r="J162"/>
  <c r="J158"/>
  <c r="BK152"/>
  <c r="F35"/>
  <c l="1" r="P133"/>
  <c r="P123"/>
  <c r="T123"/>
  <c r="R149"/>
  <c r="BK123"/>
  <c r="J123"/>
  <c r="J96"/>
  <c r="R123"/>
  <c r="P149"/>
  <c r="BK133"/>
  <c r="J133"/>
  <c r="J97"/>
  <c r="R133"/>
  <c r="T133"/>
  <c r="BK149"/>
  <c r="J149"/>
  <c r="J98"/>
  <c r="T149"/>
  <c r="BK156"/>
  <c r="J156"/>
  <c r="J99"/>
  <c r="P156"/>
  <c r="R156"/>
  <c r="T156"/>
  <c r="BK177"/>
  <c r="J177"/>
  <c r="J103"/>
  <c r="P177"/>
  <c r="P173"/>
  <c r="R177"/>
  <c r="R173"/>
  <c r="T177"/>
  <c r="T173"/>
  <c r="BK171"/>
  <c r="J171"/>
  <c r="J100"/>
  <c r="BK174"/>
  <c r="J174"/>
  <c r="J102"/>
  <c r="J87"/>
  <c r="F118"/>
  <c r="BE127"/>
  <c r="BE178"/>
  <c r="BE179"/>
  <c r="BE124"/>
  <c r="BE130"/>
  <c r="BE134"/>
  <c r="BE137"/>
  <c r="BE141"/>
  <c r="BE143"/>
  <c r="BE146"/>
  <c r="BE150"/>
  <c r="BE164"/>
  <c r="BE167"/>
  <c r="BE172"/>
  <c r="BE168"/>
  <c i="1" r="AW95"/>
  <c i="2" r="BE152"/>
  <c r="BE154"/>
  <c r="BE157"/>
  <c r="BE158"/>
  <c r="BE161"/>
  <c r="BE162"/>
  <c r="BE175"/>
  <c i="1" r="BA95"/>
  <c r="BC95"/>
  <c r="BB95"/>
  <c r="BD95"/>
  <c r="BA94"/>
  <c r="AW94"/>
  <c r="AK30"/>
  <c r="BB94"/>
  <c r="AX94"/>
  <c r="BD94"/>
  <c r="W33"/>
  <c r="BC94"/>
  <c r="W32"/>
  <c i="2" l="1" r="R122"/>
  <c r="R121"/>
  <c r="P122"/>
  <c r="P121"/>
  <c i="1" r="AU95"/>
  <c i="2" r="T122"/>
  <c r="T121"/>
  <c r="BK122"/>
  <c r="BK173"/>
  <c r="J173"/>
  <c r="J101"/>
  <c i="1" r="AY94"/>
  <c i="2" r="F31"/>
  <c i="1" r="AZ95"/>
  <c r="AZ94"/>
  <c r="AV94"/>
  <c r="AK29"/>
  <c r="AU94"/>
  <c r="W30"/>
  <c i="2" r="J31"/>
  <c i="1" r="AV95"/>
  <c r="AT95"/>
  <c r="W31"/>
  <c i="2" l="1" r="BK121"/>
  <c r="J121"/>
  <c r="J122"/>
  <c r="J95"/>
  <c r="J28"/>
  <c i="1" r="AG95"/>
  <c r="AG94"/>
  <c r="AK26"/>
  <c r="AK35"/>
  <c r="W29"/>
  <c r="AT94"/>
  <c i="2" l="1" r="J37"/>
  <c r="J94"/>
  <c i="1" r="AN94"/>
  <c r="AN9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<sst xmlns="http://schemas.openxmlformats.org/spreadsheetml/2006/main">
  <si>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</si>
  <si>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</si>
  <si>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</si>
  <si>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</si>
  <si>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</si>
  <si>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{5565f04c-3a18-4287-a395-c2553174419d}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</si>
  <si>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</si>
  <si>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</si>
  <si>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</si>
  <si>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</si>
  <si>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</si>
  <si>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</si>
  <si>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</si>
  <si>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</si>
  <si>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21-09-19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</si>
  <si>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</si>
  <si>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</si>
  <si>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LOUKA UL. NÁDRAŽNÍ A PLUTO I</t>
  </si>
  <si>
    <t>KSO:</t>
  </si>
  <si>
    <t>CC-CZ:</t>
  </si>
  <si>
    <t>Místo:</t>
  </si>
  <si>
    <t>LOUKA U LITVÍNOVA</t>
  </si>
  <si>
    <t>Datum:</t>
  </si>
  <si>
    <t>19. 9. 2021</t>
  </si>
  <si>
    <t>Zadavatel:</t>
  </si>
  <si>
    <t>IČ:</t>
  </si>
  <si>
    <t>OBEC LOUKA</t>
  </si>
  <si>
    <t>DIČ:</t>
  </si>
  <si>
    <t>Uchazeč:</t>
  </si>
  <si>
    <t>Vyplň údaj</t>
  </si>
  <si>
    <t>Projektant:</t>
  </si>
  <si>
    <t>RAPID MOST SPOL. S R.O.</t>
  </si>
  <si>
    <t>True</t>
  </si>
  <si>
    <t>Zpracovatel:</t>
  </si>
  <si>
    <t>ING. VLADIMÍR PLHÁK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</si>
  <si>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</si>
  <si>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</si>
  <si>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</si>
  <si>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</si>
  <si>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</si>
  <si>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</si>
  <si>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</si>
  <si>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</si>
  <si>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</si>
  <si>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</si>
  <si>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</si>
  <si>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</si>
  <si>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</si>
  <si>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</si>
  <si>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</si>
  <si>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</si>
  <si>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</si>
  <si>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</si>
  <si>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</si>
  <si>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</si>
  <si>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</si>
  <si>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</si>
  <si>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</si>
  <si>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</si>
  <si>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</si>
  <si>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</si>
  <si>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</si>
  <si>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</si>
  <si>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</si>
  <si>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</si>
  <si>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</si>
  <si>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</si>
  <si>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</si>
  <si>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</si>
  <si>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</si>
  <si>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</si>
  <si>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</si>
  <si>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</si>
  <si>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</si>
  <si>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</si>
  <si>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</si>
  <si>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</si>
  <si>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</si>
  <si>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</si>
  <si>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</si>
  <si>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</si>
  <si>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</si>
  <si>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</si>
  <si>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KCE050MMAB</t>
  </si>
  <si>
    <t>ASFALTOBETONY</t>
  </si>
  <si>
    <t>m2</t>
  </si>
  <si>
    <t>3220</t>
  </si>
  <si>
    <t>2</t>
  </si>
  <si>
    <t>ŘEZ</t>
  </si>
  <si>
    <t>ŘEZÁNÍ SPÁR</t>
  </si>
  <si>
    <t>m</t>
  </si>
  <si>
    <t>100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</si>
  <si>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</si>
  <si>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</si>
  <si>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</si>
  <si>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</si>
  <si>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</si>
  <si>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</si>
  <si>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</si>
  <si>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</si>
  <si>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</t>
  </si>
  <si>
    <t xml:space="preserve">    9 - Ostatní konstrukce a práce-bourání</t>
  </si>
  <si>
    <t xml:space="preserve">    997 - Přesun sutě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</si>
  <si>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</si>
  <si>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</si>
  <si>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</si>
  <si>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</si>
  <si>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</si>
  <si>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</si>
  <si>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</si>
  <si>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</si>
  <si>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</si>
  <si>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</si>
  <si>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</si>
  <si>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</si>
  <si>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</si>
  <si>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</si>
  <si>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</si>
  <si>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</si>
  <si>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</si>
  <si>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</si>
  <si>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</si>
  <si>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</si>
  <si>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</si>
  <si>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</si>
  <si>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113107230</t>
  </si>
  <si>
    <t>Odstranění podkladu z betonu prostého tl do 100 mm strojně pl přes 200 m2</t>
  </si>
  <si>
    <t>CS ÚRS 2024 01</t>
  </si>
  <si>
    <t>4</t>
  </si>
  <si>
    <t>1331512118</t>
  </si>
  <si>
    <t>VV</t>
  </si>
  <si>
    <t>25% Z CELKOVÉ PLOCHY - VYSPRÁVKY</t>
  </si>
  <si>
    <t>KCE050MMAB*0,25</t>
  </si>
  <si>
    <t>113154333</t>
  </si>
  <si>
    <t>Frézování živičného krytu tl 50 mm pruh š přes 1 do 2 m pl přes 1000 do 10000 m2 bez překážek v trase</t>
  </si>
  <si>
    <t>-616587712</t>
  </si>
  <si>
    <t>60% Z CELKOVÉ PLOCHY - VÝMĚNA OBRUSNÉ VRSTVY</t>
  </si>
  <si>
    <t>KCE050MMAB*0,6</t>
  </si>
  <si>
    <t>3</t>
  </si>
  <si>
    <t>113154334</t>
  </si>
  <si>
    <t>Frézování živičného krytu tl 100 mm pruh š přes 1 do 2 m pl přes 1000 do 10000 m2 bez překážek v trase</t>
  </si>
  <si>
    <t>1982585027</t>
  </si>
  <si>
    <t>40% Z CELKOVÉ PLOCHY - VÝMĚNA OBRUSNÉ VRSTVY + VYROVNÁVKY</t>
  </si>
  <si>
    <t>KCE050MMAB*0,4</t>
  </si>
  <si>
    <t>5</t>
  </si>
  <si>
    <t>Komunikace</t>
  </si>
  <si>
    <t>565135111</t>
  </si>
  <si>
    <t>Asfaltový beton vrstva podkladní ACP 16 (obalované kamenivo OKS) tl 50 mm š do 3 m</t>
  </si>
  <si>
    <t>1607843872</t>
  </si>
  <si>
    <t>573111112</t>
  </si>
  <si>
    <t>Postřik živičný infiltrační s posypem z asfaltu množství 1 kg/m2</t>
  </si>
  <si>
    <t>-676661791</t>
  </si>
  <si>
    <t>Součet</t>
  </si>
  <si>
    <t>6</t>
  </si>
  <si>
    <t>573211111</t>
  </si>
  <si>
    <t>Postřik živičný spojovací z asfaltu v množství do 0,70 kg/m2</t>
  </si>
  <si>
    <t>922524503</t>
  </si>
  <si>
    <t>7</t>
  </si>
  <si>
    <t>577144111</t>
  </si>
  <si>
    <t>Asfaltový beton vrstva obrusná ACO 11 (ABS) tř. I tl 50 mm š do 3 m z nemodifikovaného asfaltu</t>
  </si>
  <si>
    <t>441078780</t>
  </si>
  <si>
    <t>OBRUSNÁ VRSTVA</t>
  </si>
  <si>
    <t>1380+1840</t>
  </si>
  <si>
    <t>8</t>
  </si>
  <si>
    <t>577145112</t>
  </si>
  <si>
    <t>Asfaltový beton vrstva ložní ACL 16 (ABH) tl 50 mm š do 3 m z nemodifikovaného asfaltu</t>
  </si>
  <si>
    <t>-1810942162</t>
  </si>
  <si>
    <t>40% Z CELKOVÉ PLOCHY - VYROVNÁVKY</t>
  </si>
  <si>
    <t>9</t>
  </si>
  <si>
    <t>Ostatní konstrukce a práce-bourání</t>
  </si>
  <si>
    <t>919122112</t>
  </si>
  <si>
    <t>Těsnění spár zálivkou za tepla pro komůrky š 10 mm hl 25 mm s těsnicím profilem</t>
  </si>
  <si>
    <t>-13915485</t>
  </si>
  <si>
    <t>10</t>
  </si>
  <si>
    <t>919735111</t>
  </si>
  <si>
    <t>Řezání stávajícího živičného krytu hl do 50 mm</t>
  </si>
  <si>
    <t>-1750181346</t>
  </si>
  <si>
    <t>11</t>
  </si>
  <si>
    <t>919735112</t>
  </si>
  <si>
    <t>Řezání stávajícího živičného krytu hl do 100 mm</t>
  </si>
  <si>
    <t>1694777012</t>
  </si>
  <si>
    <t>997</t>
  </si>
  <si>
    <t>Přesun sutě</t>
  </si>
  <si>
    <t>12</t>
  </si>
  <si>
    <t>997221551</t>
  </si>
  <si>
    <t>Vodorovná doprava suti ze sypkých materiálů do 1 km</t>
  </si>
  <si>
    <t>t</t>
  </si>
  <si>
    <t>-256284025</t>
  </si>
  <si>
    <t>13</t>
  </si>
  <si>
    <t>997221559</t>
  </si>
  <si>
    <t>Příplatek ZKD 1 km u vodorovné dopravy suti ze sypkých materiálů</t>
  </si>
  <si>
    <t>-1015423423</t>
  </si>
  <si>
    <t>P</t>
  </si>
  <si>
    <t>Poznámka k položce:_x000d_
dalších 5km</t>
  </si>
  <si>
    <t>518,42*5 "Přepočtené koeficientem množství</t>
  </si>
  <si>
    <t>14</t>
  </si>
  <si>
    <t>997221561</t>
  </si>
  <si>
    <t>Vodorovná doprava suti z kusových materiálů do 1 km</t>
  </si>
  <si>
    <t>-1573420981</t>
  </si>
  <si>
    <t>997221569</t>
  </si>
  <si>
    <t>Příplatek ZKD 1 km u vodorovné dopravy suti z kusových materiálů</t>
  </si>
  <si>
    <t>378562216</t>
  </si>
  <si>
    <t>193,2*5</t>
  </si>
  <si>
    <t>16</t>
  </si>
  <si>
    <t>997221645</t>
  </si>
  <si>
    <t>Poplatek za uložení na skládce (skládkovné) odpadu asfaltového bez dehtu kód odpadu 17 03 02</t>
  </si>
  <si>
    <t>-1160009119</t>
  </si>
  <si>
    <t>Poznámka k položce:_x000d_
asfaltobetonová směs předběžně určena jako nevyhovující, přesná výměra bude ověřena zkouškou</t>
  </si>
  <si>
    <t>518,42*0,6 "Přepočtené koeficientem množství</t>
  </si>
  <si>
    <t>17</t>
  </si>
  <si>
    <t>997221861</t>
  </si>
  <si>
    <t>Poplatek za uložení na recyklační skládce (skládkovné) stavebního odpadu z prostého betonu pod kódem 17 01 01</t>
  </si>
  <si>
    <t>-1008972725</t>
  </si>
  <si>
    <t>18</t>
  </si>
  <si>
    <t>997221875</t>
  </si>
  <si>
    <t>Poplatek za uložení stavebního odpadu na recyklační skládce (skládkovné) asfaltového bez obsahu dehtu zatříděného do Katalogu odpadů pod kódem 17 03 02</t>
  </si>
  <si>
    <t>877626543</t>
  </si>
  <si>
    <t>Poznámka k položce:_x000d_
asfaltobetonová směs zařazena do kvalitativní třídy ZAS-T1</t>
  </si>
  <si>
    <t>518,42*0,4 "Přepočtené koeficientem množství</t>
  </si>
  <si>
    <t>998</t>
  </si>
  <si>
    <t>Přesun hmot</t>
  </si>
  <si>
    <t>19</t>
  </si>
  <si>
    <t>998225111</t>
  </si>
  <si>
    <t>Přesun hmot pro pozemní komunikace s krytem z kamene, monolitickým betonovým nebo živičným</t>
  </si>
  <si>
    <t>-569719413</t>
  </si>
  <si>
    <t>VRN</t>
  </si>
  <si>
    <t>Vedlejší rozpočtové náklady</t>
  </si>
  <si>
    <t>VRN1</t>
  </si>
  <si>
    <t>Průzkumné, geodetické a projektové práce</t>
  </si>
  <si>
    <t>20</t>
  </si>
  <si>
    <t>010001000</t>
  </si>
  <si>
    <t>souhrn</t>
  </si>
  <si>
    <t>1024</t>
  </si>
  <si>
    <t>1816587044</t>
  </si>
  <si>
    <t>1"položka pro zajištění existence a vytyčení sítí</t>
  </si>
  <si>
    <t>VRN3</t>
  </si>
  <si>
    <t>Zařízení staveniště</t>
  </si>
  <si>
    <t>030001000</t>
  </si>
  <si>
    <t>Kpl</t>
  </si>
  <si>
    <t>-388747270</t>
  </si>
  <si>
    <t>22</t>
  </si>
  <si>
    <t>034303000</t>
  </si>
  <si>
    <t>Dopravní značení na staveništi</t>
  </si>
  <si>
    <t>kpl</t>
  </si>
  <si>
    <t>1070896635</t>
  </si>
  <si>
    <t>oceň:</t>
  </si>
  <si>
    <t>výkres pro osazení přechodného dopravní ho značení (DIO)</t>
  </si>
  <si>
    <t>montáž a demontáž značek</t>
  </si>
  <si>
    <t>1"souhrn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</si>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</sst>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6" fillId="0" borderId="16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/>
    </xf>
    <xf numFmtId="167" fontId="36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21-09-19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LOUKA UL. NÁDRAŽNÍ A PLUTO I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LOUKA U LITVÍNOVA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19. 9. 2021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25.6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OBEC LOUKA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RAPID MOST SPOL. S R.O.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VLADIMÍR PLHÁK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75</v>
      </c>
      <c r="BT94" s="117" t="s">
        <v>76</v>
      </c>
      <c r="BV94" s="117" t="s">
        <v>77</v>
      </c>
      <c r="BW94" s="117" t="s">
        <v>5</v>
      </c>
      <c r="BX94" s="117" t="s">
        <v>78</v>
      </c>
      <c r="CL94" s="117" t="s">
        <v>1</v>
      </c>
    </row>
    <row r="95" s="7" customFormat="1" ht="16.5" customHeight="1">
      <c r="A95" s="118" t="s">
        <v>79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'21-09-19 - LOUKA UL. NÁDR...'!J28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'21-09-19 - LOUKA UL. NÁDR...'!P121</f>
        <v>0</v>
      </c>
      <c r="AV95" s="127">
        <f>'21-09-19 - LOUKA UL. NÁDR...'!J31</f>
        <v>0</v>
      </c>
      <c r="AW95" s="127">
        <f>'21-09-19 - LOUKA UL. NÁDR...'!J32</f>
        <v>0</v>
      </c>
      <c r="AX95" s="127">
        <f>'21-09-19 - LOUKA UL. NÁDR...'!J33</f>
        <v>0</v>
      </c>
      <c r="AY95" s="127">
        <f>'21-09-19 - LOUKA UL. NÁDR...'!J34</f>
        <v>0</v>
      </c>
      <c r="AZ95" s="127">
        <f>'21-09-19 - LOUKA UL. NÁDR...'!F31</f>
        <v>0</v>
      </c>
      <c r="BA95" s="127">
        <f>'21-09-19 - LOUKA UL. NÁDR...'!F32</f>
        <v>0</v>
      </c>
      <c r="BB95" s="127">
        <f>'21-09-19 - LOUKA UL. NÁDR...'!F33</f>
        <v>0</v>
      </c>
      <c r="BC95" s="127">
        <f>'21-09-19 - LOUKA UL. NÁDR...'!F34</f>
        <v>0</v>
      </c>
      <c r="BD95" s="129">
        <f>'21-09-19 - LOUKA UL. NÁDR...'!F35</f>
        <v>0</v>
      </c>
      <c r="BE95" s="7"/>
      <c r="BT95" s="130" t="s">
        <v>81</v>
      </c>
      <c r="BU95" s="130" t="s">
        <v>82</v>
      </c>
      <c r="BV95" s="130" t="s">
        <v>77</v>
      </c>
      <c r="BW95" s="130" t="s">
        <v>5</v>
      </c>
      <c r="BX95" s="130" t="s">
        <v>78</v>
      </c>
      <c r="CL95" s="130" t="s">
        <v>1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d2msuBfaCVR2sjFrvlnHZuXxKr2tgsT42f6c8OgI6JFugJNeLDwh8CSDn3TZDRa+j5PLIThiO4t9b3WXHAwj2Q==" hashValue="r1pFIN6HrFVvK8OXdgJiNR8K+MwjDOyj1RLu7iHDUK4IiMmfTniBbVCqq2VCRT+ZbSRmO97j90sDdUoW4irEVA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1-09-19 - LOUKA UL. NÁDR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  <c r="AZ2" s="131" t="s">
        <v>83</v>
      </c>
      <c r="BA2" s="131" t="s">
        <v>84</v>
      </c>
      <c r="BB2" s="131" t="s">
        <v>85</v>
      </c>
      <c r="BC2" s="131" t="s">
        <v>86</v>
      </c>
      <c r="BD2" s="131" t="s">
        <v>87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0"/>
      <c r="AT3" s="17" t="s">
        <v>87</v>
      </c>
      <c r="AZ3" s="131" t="s">
        <v>88</v>
      </c>
      <c r="BA3" s="131" t="s">
        <v>89</v>
      </c>
      <c r="BB3" s="131" t="s">
        <v>90</v>
      </c>
      <c r="BC3" s="131" t="s">
        <v>91</v>
      </c>
      <c r="BD3" s="131" t="s">
        <v>87</v>
      </c>
    </row>
    <row r="4" s="1" customFormat="1" ht="24.96" customHeight="1">
      <c r="B4" s="20"/>
      <c r="D4" s="134" t="s">
        <v>92</v>
      </c>
      <c r="L4" s="20"/>
      <c r="M4" s="135" t="s">
        <v>10</v>
      </c>
      <c r="AT4" s="17" t="s">
        <v>4</v>
      </c>
    </row>
    <row r="5" s="1" customFormat="1" ht="6.96" customHeight="1">
      <c r="B5" s="20"/>
      <c r="L5" s="20"/>
    </row>
    <row r="6" s="2" customFormat="1" ht="12" customHeight="1">
      <c r="A6" s="38"/>
      <c r="B6" s="44"/>
      <c r="C6" s="38"/>
      <c r="D6" s="136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="2" customFormat="1" ht="16.5" customHeight="1">
      <c r="A7" s="38"/>
      <c r="B7" s="44"/>
      <c r="C7" s="38"/>
      <c r="D7" s="38"/>
      <c r="E7" s="137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2" customHeight="1">
      <c r="A9" s="38"/>
      <c r="B9" s="44"/>
      <c r="C9" s="38"/>
      <c r="D9" s="136" t="s">
        <v>18</v>
      </c>
      <c r="E9" s="38"/>
      <c r="F9" s="138" t="s">
        <v>1</v>
      </c>
      <c r="G9" s="38"/>
      <c r="H9" s="38"/>
      <c r="I9" s="136" t="s">
        <v>19</v>
      </c>
      <c r="J9" s="138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36" t="s">
        <v>20</v>
      </c>
      <c r="E10" s="38"/>
      <c r="F10" s="138" t="s">
        <v>21</v>
      </c>
      <c r="G10" s="38"/>
      <c r="H10" s="38"/>
      <c r="I10" s="136" t="s">
        <v>22</v>
      </c>
      <c r="J10" s="139" t="str">
        <f>'Rekapitulace stavby'!AN8</f>
        <v>19. 9. 2021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6" t="s">
        <v>24</v>
      </c>
      <c r="E12" s="38"/>
      <c r="F12" s="38"/>
      <c r="G12" s="38"/>
      <c r="H12" s="38"/>
      <c r="I12" s="136" t="s">
        <v>25</v>
      </c>
      <c r="J12" s="138" t="s">
        <v>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8" customHeight="1">
      <c r="A13" s="38"/>
      <c r="B13" s="44"/>
      <c r="C13" s="38"/>
      <c r="D13" s="38"/>
      <c r="E13" s="138" t="s">
        <v>26</v>
      </c>
      <c r="F13" s="38"/>
      <c r="G13" s="38"/>
      <c r="H13" s="38"/>
      <c r="I13" s="136" t="s">
        <v>27</v>
      </c>
      <c r="J13" s="138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44"/>
      <c r="C15" s="38"/>
      <c r="D15" s="136" t="s">
        <v>28</v>
      </c>
      <c r="E15" s="38"/>
      <c r="F15" s="38"/>
      <c r="G15" s="38"/>
      <c r="H15" s="38"/>
      <c r="I15" s="136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8"/>
      <c r="G16" s="138"/>
      <c r="H16" s="138"/>
      <c r="I16" s="136" t="s">
        <v>27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44"/>
      <c r="C18" s="38"/>
      <c r="D18" s="136" t="s">
        <v>30</v>
      </c>
      <c r="E18" s="38"/>
      <c r="F18" s="38"/>
      <c r="G18" s="38"/>
      <c r="H18" s="38"/>
      <c r="I18" s="136" t="s">
        <v>25</v>
      </c>
      <c r="J18" s="138" t="s">
        <v>1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44"/>
      <c r="C19" s="38"/>
      <c r="D19" s="38"/>
      <c r="E19" s="138" t="s">
        <v>31</v>
      </c>
      <c r="F19" s="38"/>
      <c r="G19" s="38"/>
      <c r="H19" s="38"/>
      <c r="I19" s="136" t="s">
        <v>27</v>
      </c>
      <c r="J19" s="138" t="s">
        <v>1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44"/>
      <c r="C21" s="38"/>
      <c r="D21" s="136" t="s">
        <v>33</v>
      </c>
      <c r="E21" s="38"/>
      <c r="F21" s="38"/>
      <c r="G21" s="38"/>
      <c r="H21" s="38"/>
      <c r="I21" s="136" t="s">
        <v>25</v>
      </c>
      <c r="J21" s="138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44"/>
      <c r="C22" s="38"/>
      <c r="D22" s="38"/>
      <c r="E22" s="138" t="s">
        <v>34</v>
      </c>
      <c r="F22" s="38"/>
      <c r="G22" s="38"/>
      <c r="H22" s="38"/>
      <c r="I22" s="136" t="s">
        <v>27</v>
      </c>
      <c r="J22" s="138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44"/>
      <c r="C24" s="38"/>
      <c r="D24" s="136" t="s">
        <v>35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8" customFormat="1" ht="16.5" customHeight="1">
      <c r="A25" s="140"/>
      <c r="B25" s="141"/>
      <c r="C25" s="140"/>
      <c r="D25" s="140"/>
      <c r="E25" s="142" t="s">
        <v>1</v>
      </c>
      <c r="F25" s="142"/>
      <c r="G25" s="142"/>
      <c r="H25" s="142"/>
      <c r="I25" s="140"/>
      <c r="J25" s="140"/>
      <c r="K25" s="140"/>
      <c r="L25" s="143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</row>
    <row r="26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144"/>
      <c r="E27" s="144"/>
      <c r="F27" s="144"/>
      <c r="G27" s="144"/>
      <c r="H27" s="144"/>
      <c r="I27" s="144"/>
      <c r="J27" s="144"/>
      <c r="K27" s="144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25.44" customHeight="1">
      <c r="A28" s="38"/>
      <c r="B28" s="44"/>
      <c r="C28" s="38"/>
      <c r="D28" s="145" t="s">
        <v>36</v>
      </c>
      <c r="E28" s="38"/>
      <c r="F28" s="38"/>
      <c r="G28" s="38"/>
      <c r="H28" s="38"/>
      <c r="I28" s="38"/>
      <c r="J28" s="146">
        <f>ROUND(J121,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4"/>
      <c r="E29" s="144"/>
      <c r="F29" s="144"/>
      <c r="G29" s="144"/>
      <c r="H29" s="144"/>
      <c r="I29" s="144"/>
      <c r="J29" s="144"/>
      <c r="K29" s="144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4.4" customHeight="1">
      <c r="A30" s="38"/>
      <c r="B30" s="44"/>
      <c r="C30" s="38"/>
      <c r="D30" s="38"/>
      <c r="E30" s="38"/>
      <c r="F30" s="147" t="s">
        <v>38</v>
      </c>
      <c r="G30" s="38"/>
      <c r="H30" s="38"/>
      <c r="I30" s="147" t="s">
        <v>37</v>
      </c>
      <c r="J30" s="147" t="s">
        <v>39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14.4" customHeight="1">
      <c r="A31" s="38"/>
      <c r="B31" s="44"/>
      <c r="C31" s="38"/>
      <c r="D31" s="148" t="s">
        <v>40</v>
      </c>
      <c r="E31" s="136" t="s">
        <v>41</v>
      </c>
      <c r="F31" s="149">
        <f>ROUND((SUM(BE121:BE183)),  2)</f>
        <v>0</v>
      </c>
      <c r="G31" s="38"/>
      <c r="H31" s="38"/>
      <c r="I31" s="150">
        <v>0.20999999999999999</v>
      </c>
      <c r="J31" s="149">
        <f>ROUND(((SUM(BE121:BE183))*I31),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136" t="s">
        <v>42</v>
      </c>
      <c r="F32" s="149">
        <f>ROUND((SUM(BF121:BF183)),  2)</f>
        <v>0</v>
      </c>
      <c r="G32" s="38"/>
      <c r="H32" s="38"/>
      <c r="I32" s="150">
        <v>0.14999999999999999</v>
      </c>
      <c r="J32" s="149">
        <f>ROUND(((SUM(BF121:BF183))*I32),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6" t="s">
        <v>43</v>
      </c>
      <c r="F33" s="149">
        <f>ROUND((SUM(BG121:BG183)),  2)</f>
        <v>0</v>
      </c>
      <c r="G33" s="38"/>
      <c r="H33" s="38"/>
      <c r="I33" s="150">
        <v>0.20999999999999999</v>
      </c>
      <c r="J33" s="149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6" t="s">
        <v>44</v>
      </c>
      <c r="F34" s="149">
        <f>ROUND((SUM(BH121:BH183)),  2)</f>
        <v>0</v>
      </c>
      <c r="G34" s="38"/>
      <c r="H34" s="38"/>
      <c r="I34" s="150">
        <v>0.14999999999999999</v>
      </c>
      <c r="J34" s="149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6" t="s">
        <v>45</v>
      </c>
      <c r="F35" s="149">
        <f>ROUND((SUM(BI121:BI183)),  2)</f>
        <v>0</v>
      </c>
      <c r="G35" s="38"/>
      <c r="H35" s="38"/>
      <c r="I35" s="150">
        <v>0</v>
      </c>
      <c r="J35" s="149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25.44" customHeight="1">
      <c r="A37" s="38"/>
      <c r="B37" s="44"/>
      <c r="C37" s="151"/>
      <c r="D37" s="152" t="s">
        <v>46</v>
      </c>
      <c r="E37" s="153"/>
      <c r="F37" s="153"/>
      <c r="G37" s="154" t="s">
        <v>47</v>
      </c>
      <c r="H37" s="155" t="s">
        <v>48</v>
      </c>
      <c r="I37" s="153"/>
      <c r="J37" s="156">
        <f>SUM(J28:J35)</f>
        <v>0</v>
      </c>
      <c r="K37" s="157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1" customFormat="1" ht="14.4" customHeight="1">
      <c r="B39" s="20"/>
      <c r="L39" s="20"/>
    </row>
    <row r="40" s="1" customFormat="1" ht="14.4" customHeight="1">
      <c r="B40" s="20"/>
      <c r="L40" s="20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58" t="s">
        <v>49</v>
      </c>
      <c r="E50" s="159"/>
      <c r="F50" s="159"/>
      <c r="G50" s="158" t="s">
        <v>50</v>
      </c>
      <c r="H50" s="159"/>
      <c r="I50" s="159"/>
      <c r="J50" s="159"/>
      <c r="K50" s="159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0" t="s">
        <v>51</v>
      </c>
      <c r="E61" s="161"/>
      <c r="F61" s="162" t="s">
        <v>52</v>
      </c>
      <c r="G61" s="160" t="s">
        <v>51</v>
      </c>
      <c r="H61" s="161"/>
      <c r="I61" s="161"/>
      <c r="J61" s="163" t="s">
        <v>52</v>
      </c>
      <c r="K61" s="161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58" t="s">
        <v>53</v>
      </c>
      <c r="E65" s="164"/>
      <c r="F65" s="164"/>
      <c r="G65" s="158" t="s">
        <v>54</v>
      </c>
      <c r="H65" s="164"/>
      <c r="I65" s="164"/>
      <c r="J65" s="164"/>
      <c r="K65" s="164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0" t="s">
        <v>51</v>
      </c>
      <c r="E76" s="161"/>
      <c r="F76" s="162" t="s">
        <v>52</v>
      </c>
      <c r="G76" s="160" t="s">
        <v>51</v>
      </c>
      <c r="H76" s="161"/>
      <c r="I76" s="161"/>
      <c r="J76" s="163" t="s">
        <v>52</v>
      </c>
      <c r="K76" s="161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93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16.5" customHeight="1">
      <c r="A85" s="38"/>
      <c r="B85" s="39"/>
      <c r="C85" s="40"/>
      <c r="D85" s="40"/>
      <c r="E85" s="76" t="str">
        <f>E7</f>
        <v>LOUKA UL. NÁDRAŽNÍ A PLUTO I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2" customHeight="1">
      <c r="A87" s="38"/>
      <c r="B87" s="39"/>
      <c r="C87" s="32" t="s">
        <v>20</v>
      </c>
      <c r="D87" s="40"/>
      <c r="E87" s="40"/>
      <c r="F87" s="27" t="str">
        <f>F10</f>
        <v>LOUKA U LITVÍNOVA</v>
      </c>
      <c r="G87" s="40"/>
      <c r="H87" s="40"/>
      <c r="I87" s="32" t="s">
        <v>22</v>
      </c>
      <c r="J87" s="79" t="str">
        <f>IF(J10="","",J10)</f>
        <v>19. 9. 2021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25.65" customHeight="1">
      <c r="A89" s="38"/>
      <c r="B89" s="39"/>
      <c r="C89" s="32" t="s">
        <v>24</v>
      </c>
      <c r="D89" s="40"/>
      <c r="E89" s="40"/>
      <c r="F89" s="27" t="str">
        <f>E13</f>
        <v>OBEC LOUKA</v>
      </c>
      <c r="G89" s="40"/>
      <c r="H89" s="40"/>
      <c r="I89" s="32" t="s">
        <v>30</v>
      </c>
      <c r="J89" s="36" t="str">
        <f>E19</f>
        <v>RAPID MOST SPOL. S R.O.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25.65" customHeight="1">
      <c r="A90" s="38"/>
      <c r="B90" s="39"/>
      <c r="C90" s="32" t="s">
        <v>28</v>
      </c>
      <c r="D90" s="40"/>
      <c r="E90" s="40"/>
      <c r="F90" s="27" t="str">
        <f>IF(E16="","",E16)</f>
        <v>Vyplň údaj</v>
      </c>
      <c r="G90" s="40"/>
      <c r="H90" s="40"/>
      <c r="I90" s="32" t="s">
        <v>33</v>
      </c>
      <c r="J90" s="36" t="str">
        <f>E22</f>
        <v>ING. VLADIMÍR PLHÁK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29.28" customHeight="1">
      <c r="A92" s="38"/>
      <c r="B92" s="39"/>
      <c r="C92" s="169" t="s">
        <v>94</v>
      </c>
      <c r="D92" s="170"/>
      <c r="E92" s="170"/>
      <c r="F92" s="170"/>
      <c r="G92" s="170"/>
      <c r="H92" s="170"/>
      <c r="I92" s="170"/>
      <c r="J92" s="171" t="s">
        <v>95</v>
      </c>
      <c r="K92" s="17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2.8" customHeight="1">
      <c r="A94" s="38"/>
      <c r="B94" s="39"/>
      <c r="C94" s="172" t="s">
        <v>96</v>
      </c>
      <c r="D94" s="40"/>
      <c r="E94" s="40"/>
      <c r="F94" s="40"/>
      <c r="G94" s="40"/>
      <c r="H94" s="40"/>
      <c r="I94" s="40"/>
      <c r="J94" s="110">
        <f>J121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97</v>
      </c>
    </row>
    <row r="95" hidden="1" s="9" customFormat="1" ht="24.96" customHeight="1">
      <c r="A95" s="9"/>
      <c r="B95" s="173"/>
      <c r="C95" s="174"/>
      <c r="D95" s="175" t="s">
        <v>98</v>
      </c>
      <c r="E95" s="176"/>
      <c r="F95" s="176"/>
      <c r="G95" s="176"/>
      <c r="H95" s="176"/>
      <c r="I95" s="176"/>
      <c r="J95" s="177">
        <f>J122</f>
        <v>0</v>
      </c>
      <c r="K95" s="174"/>
      <c r="L95" s="178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79"/>
      <c r="C96" s="180"/>
      <c r="D96" s="181" t="s">
        <v>99</v>
      </c>
      <c r="E96" s="182"/>
      <c r="F96" s="182"/>
      <c r="G96" s="182"/>
      <c r="H96" s="182"/>
      <c r="I96" s="182"/>
      <c r="J96" s="183">
        <f>J123</f>
        <v>0</v>
      </c>
      <c r="K96" s="180"/>
      <c r="L96" s="184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79"/>
      <c r="C97" s="180"/>
      <c r="D97" s="181" t="s">
        <v>100</v>
      </c>
      <c r="E97" s="182"/>
      <c r="F97" s="182"/>
      <c r="G97" s="182"/>
      <c r="H97" s="182"/>
      <c r="I97" s="182"/>
      <c r="J97" s="183">
        <f>J133</f>
        <v>0</v>
      </c>
      <c r="K97" s="180"/>
      <c r="L97" s="184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79"/>
      <c r="C98" s="180"/>
      <c r="D98" s="181" t="s">
        <v>101</v>
      </c>
      <c r="E98" s="182"/>
      <c r="F98" s="182"/>
      <c r="G98" s="182"/>
      <c r="H98" s="182"/>
      <c r="I98" s="182"/>
      <c r="J98" s="183">
        <f>J149</f>
        <v>0</v>
      </c>
      <c r="K98" s="180"/>
      <c r="L98" s="18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79"/>
      <c r="C99" s="180"/>
      <c r="D99" s="181" t="s">
        <v>102</v>
      </c>
      <c r="E99" s="182"/>
      <c r="F99" s="182"/>
      <c r="G99" s="182"/>
      <c r="H99" s="182"/>
      <c r="I99" s="182"/>
      <c r="J99" s="183">
        <f>J156</f>
        <v>0</v>
      </c>
      <c r="K99" s="180"/>
      <c r="L99" s="18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79"/>
      <c r="C100" s="180"/>
      <c r="D100" s="181" t="s">
        <v>103</v>
      </c>
      <c r="E100" s="182"/>
      <c r="F100" s="182"/>
      <c r="G100" s="182"/>
      <c r="H100" s="182"/>
      <c r="I100" s="182"/>
      <c r="J100" s="183">
        <f>J171</f>
        <v>0</v>
      </c>
      <c r="K100" s="180"/>
      <c r="L100" s="18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9" customFormat="1" ht="24.96" customHeight="1">
      <c r="A101" s="9"/>
      <c r="B101" s="173"/>
      <c r="C101" s="174"/>
      <c r="D101" s="175" t="s">
        <v>104</v>
      </c>
      <c r="E101" s="176"/>
      <c r="F101" s="176"/>
      <c r="G101" s="176"/>
      <c r="H101" s="176"/>
      <c r="I101" s="176"/>
      <c r="J101" s="177">
        <f>J173</f>
        <v>0</v>
      </c>
      <c r="K101" s="174"/>
      <c r="L101" s="17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hidden="1" s="10" customFormat="1" ht="19.92" customHeight="1">
      <c r="A102" s="10"/>
      <c r="B102" s="179"/>
      <c r="C102" s="180"/>
      <c r="D102" s="181" t="s">
        <v>105</v>
      </c>
      <c r="E102" s="182"/>
      <c r="F102" s="182"/>
      <c r="G102" s="182"/>
      <c r="H102" s="182"/>
      <c r="I102" s="182"/>
      <c r="J102" s="183">
        <f>J174</f>
        <v>0</v>
      </c>
      <c r="K102" s="180"/>
      <c r="L102" s="18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79"/>
      <c r="C103" s="180"/>
      <c r="D103" s="181" t="s">
        <v>106</v>
      </c>
      <c r="E103" s="182"/>
      <c r="F103" s="182"/>
      <c r="G103" s="182"/>
      <c r="H103" s="182"/>
      <c r="I103" s="182"/>
      <c r="J103" s="183">
        <f>J177</f>
        <v>0</v>
      </c>
      <c r="K103" s="180"/>
      <c r="L103" s="184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hidden="1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hidden="1"/>
    <row r="107" hidden="1"/>
    <row r="108" hidden="1"/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107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76" t="str">
        <f>E7</f>
        <v>LOUKA UL. NÁDRAŽNÍ A PLUTO I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20</v>
      </c>
      <c r="D115" s="40"/>
      <c r="E115" s="40"/>
      <c r="F115" s="27" t="str">
        <f>F10</f>
        <v>LOUKA U LITVÍNOVA</v>
      </c>
      <c r="G115" s="40"/>
      <c r="H115" s="40"/>
      <c r="I115" s="32" t="s">
        <v>22</v>
      </c>
      <c r="J115" s="79" t="str">
        <f>IF(J10="","",J10)</f>
        <v>19. 9. 2021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25.65" customHeight="1">
      <c r="A117" s="38"/>
      <c r="B117" s="39"/>
      <c r="C117" s="32" t="s">
        <v>24</v>
      </c>
      <c r="D117" s="40"/>
      <c r="E117" s="40"/>
      <c r="F117" s="27" t="str">
        <f>E13</f>
        <v>OBEC LOUKA</v>
      </c>
      <c r="G117" s="40"/>
      <c r="H117" s="40"/>
      <c r="I117" s="32" t="s">
        <v>30</v>
      </c>
      <c r="J117" s="36" t="str">
        <f>E19</f>
        <v>RAPID MOST SPOL. S R.O.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28</v>
      </c>
      <c r="D118" s="40"/>
      <c r="E118" s="40"/>
      <c r="F118" s="27" t="str">
        <f>IF(E16="","",E16)</f>
        <v>Vyplň údaj</v>
      </c>
      <c r="G118" s="40"/>
      <c r="H118" s="40"/>
      <c r="I118" s="32" t="s">
        <v>33</v>
      </c>
      <c r="J118" s="36" t="str">
        <f>E22</f>
        <v>ING. VLADIMÍR PLHÁK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0.32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11" customFormat="1" ht="29.28" customHeight="1">
      <c r="A120" s="185"/>
      <c r="B120" s="186"/>
      <c r="C120" s="187" t="s">
        <v>108</v>
      </c>
      <c r="D120" s="188" t="s">
        <v>61</v>
      </c>
      <c r="E120" s="188" t="s">
        <v>57</v>
      </c>
      <c r="F120" s="188" t="s">
        <v>58</v>
      </c>
      <c r="G120" s="188" t="s">
        <v>109</v>
      </c>
      <c r="H120" s="188" t="s">
        <v>110</v>
      </c>
      <c r="I120" s="188" t="s">
        <v>111</v>
      </c>
      <c r="J120" s="188" t="s">
        <v>95</v>
      </c>
      <c r="K120" s="189" t="s">
        <v>112</v>
      </c>
      <c r="L120" s="190"/>
      <c r="M120" s="100" t="s">
        <v>1</v>
      </c>
      <c r="N120" s="101" t="s">
        <v>40</v>
      </c>
      <c r="O120" s="101" t="s">
        <v>113</v>
      </c>
      <c r="P120" s="101" t="s">
        <v>114</v>
      </c>
      <c r="Q120" s="101" t="s">
        <v>115</v>
      </c>
      <c r="R120" s="101" t="s">
        <v>116</v>
      </c>
      <c r="S120" s="101" t="s">
        <v>117</v>
      </c>
      <c r="T120" s="102" t="s">
        <v>118</v>
      </c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</row>
    <row r="121" s="2" customFormat="1" ht="22.8" customHeight="1">
      <c r="A121" s="38"/>
      <c r="B121" s="39"/>
      <c r="C121" s="107" t="s">
        <v>119</v>
      </c>
      <c r="D121" s="40"/>
      <c r="E121" s="40"/>
      <c r="F121" s="40"/>
      <c r="G121" s="40"/>
      <c r="H121" s="40"/>
      <c r="I121" s="40"/>
      <c r="J121" s="191">
        <f>BK121</f>
        <v>0</v>
      </c>
      <c r="K121" s="40"/>
      <c r="L121" s="44"/>
      <c r="M121" s="103"/>
      <c r="N121" s="192"/>
      <c r="O121" s="104"/>
      <c r="P121" s="193">
        <f>P122+P173</f>
        <v>0</v>
      </c>
      <c r="Q121" s="104"/>
      <c r="R121" s="193">
        <f>R122+R173</f>
        <v>14.856809999999999</v>
      </c>
      <c r="S121" s="104"/>
      <c r="T121" s="194">
        <f>T122+T173</f>
        <v>711.62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75</v>
      </c>
      <c r="AU121" s="17" t="s">
        <v>97</v>
      </c>
      <c r="BK121" s="195">
        <f>BK122+BK173</f>
        <v>0</v>
      </c>
    </row>
    <row r="122" s="12" customFormat="1" ht="25.92" customHeight="1">
      <c r="A122" s="12"/>
      <c r="B122" s="196"/>
      <c r="C122" s="197"/>
      <c r="D122" s="198" t="s">
        <v>75</v>
      </c>
      <c r="E122" s="199" t="s">
        <v>120</v>
      </c>
      <c r="F122" s="199" t="s">
        <v>121</v>
      </c>
      <c r="G122" s="197"/>
      <c r="H122" s="197"/>
      <c r="I122" s="200"/>
      <c r="J122" s="201">
        <f>BK122</f>
        <v>0</v>
      </c>
      <c r="K122" s="197"/>
      <c r="L122" s="202"/>
      <c r="M122" s="203"/>
      <c r="N122" s="204"/>
      <c r="O122" s="204"/>
      <c r="P122" s="205">
        <f>P123+P133+P149+P156+P171</f>
        <v>0</v>
      </c>
      <c r="Q122" s="204"/>
      <c r="R122" s="205">
        <f>R123+R133+R149+R156+R171</f>
        <v>14.856809999999999</v>
      </c>
      <c r="S122" s="204"/>
      <c r="T122" s="206">
        <f>T123+T133+T149+T156+T171</f>
        <v>711.62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07" t="s">
        <v>81</v>
      </c>
      <c r="AT122" s="208" t="s">
        <v>75</v>
      </c>
      <c r="AU122" s="208" t="s">
        <v>76</v>
      </c>
      <c r="AY122" s="207" t="s">
        <v>122</v>
      </c>
      <c r="BK122" s="209">
        <f>BK123+BK133+BK149+BK156+BK171</f>
        <v>0</v>
      </c>
    </row>
    <row r="123" s="12" customFormat="1" ht="22.8" customHeight="1">
      <c r="A123" s="12"/>
      <c r="B123" s="196"/>
      <c r="C123" s="197"/>
      <c r="D123" s="198" t="s">
        <v>75</v>
      </c>
      <c r="E123" s="210" t="s">
        <v>81</v>
      </c>
      <c r="F123" s="210" t="s">
        <v>123</v>
      </c>
      <c r="G123" s="197"/>
      <c r="H123" s="197"/>
      <c r="I123" s="200"/>
      <c r="J123" s="211">
        <f>BK123</f>
        <v>0</v>
      </c>
      <c r="K123" s="197"/>
      <c r="L123" s="202"/>
      <c r="M123" s="203"/>
      <c r="N123" s="204"/>
      <c r="O123" s="204"/>
      <c r="P123" s="205">
        <f>SUM(P124:P132)</f>
        <v>0</v>
      </c>
      <c r="Q123" s="204"/>
      <c r="R123" s="205">
        <f>SUM(R124:R132)</f>
        <v>0.30267999999999995</v>
      </c>
      <c r="S123" s="204"/>
      <c r="T123" s="206">
        <f>SUM(T124:T132)</f>
        <v>711.62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07" t="s">
        <v>81</v>
      </c>
      <c r="AT123" s="208" t="s">
        <v>75</v>
      </c>
      <c r="AU123" s="208" t="s">
        <v>81</v>
      </c>
      <c r="AY123" s="207" t="s">
        <v>122</v>
      </c>
      <c r="BK123" s="209">
        <f>SUM(BK124:BK132)</f>
        <v>0</v>
      </c>
    </row>
    <row r="124" s="2" customFormat="1" ht="24.15" customHeight="1">
      <c r="A124" s="38"/>
      <c r="B124" s="39"/>
      <c r="C124" s="212" t="s">
        <v>81</v>
      </c>
      <c r="D124" s="212" t="s">
        <v>124</v>
      </c>
      <c r="E124" s="213" t="s">
        <v>125</v>
      </c>
      <c r="F124" s="214" t="s">
        <v>126</v>
      </c>
      <c r="G124" s="215" t="s">
        <v>85</v>
      </c>
      <c r="H124" s="216">
        <v>805</v>
      </c>
      <c r="I124" s="217"/>
      <c r="J124" s="218">
        <f>ROUND(I124*H124,2)</f>
        <v>0</v>
      </c>
      <c r="K124" s="214" t="s">
        <v>127</v>
      </c>
      <c r="L124" s="44"/>
      <c r="M124" s="219" t="s">
        <v>1</v>
      </c>
      <c r="N124" s="220" t="s">
        <v>41</v>
      </c>
      <c r="O124" s="91"/>
      <c r="P124" s="221">
        <f>O124*H124</f>
        <v>0</v>
      </c>
      <c r="Q124" s="221">
        <v>0</v>
      </c>
      <c r="R124" s="221">
        <f>Q124*H124</f>
        <v>0</v>
      </c>
      <c r="S124" s="221">
        <v>0.23999999999999999</v>
      </c>
      <c r="T124" s="222">
        <f>S124*H124</f>
        <v>193.19999999999999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3" t="s">
        <v>128</v>
      </c>
      <c r="AT124" s="223" t="s">
        <v>124</v>
      </c>
      <c r="AU124" s="223" t="s">
        <v>87</v>
      </c>
      <c r="AY124" s="17" t="s">
        <v>122</v>
      </c>
      <c r="BE124" s="224">
        <f>IF(N124="základní",J124,0)</f>
        <v>0</v>
      </c>
      <c r="BF124" s="224">
        <f>IF(N124="snížená",J124,0)</f>
        <v>0</v>
      </c>
      <c r="BG124" s="224">
        <f>IF(N124="zákl. přenesená",J124,0)</f>
        <v>0</v>
      </c>
      <c r="BH124" s="224">
        <f>IF(N124="sníž. přenesená",J124,0)</f>
        <v>0</v>
      </c>
      <c r="BI124" s="224">
        <f>IF(N124="nulová",J124,0)</f>
        <v>0</v>
      </c>
      <c r="BJ124" s="17" t="s">
        <v>81</v>
      </c>
      <c r="BK124" s="224">
        <f>ROUND(I124*H124,2)</f>
        <v>0</v>
      </c>
      <c r="BL124" s="17" t="s">
        <v>128</v>
      </c>
      <c r="BM124" s="223" t="s">
        <v>129</v>
      </c>
    </row>
    <row r="125" s="13" customFormat="1">
      <c r="A125" s="13"/>
      <c r="B125" s="225"/>
      <c r="C125" s="226"/>
      <c r="D125" s="227" t="s">
        <v>130</v>
      </c>
      <c r="E125" s="228" t="s">
        <v>1</v>
      </c>
      <c r="F125" s="229" t="s">
        <v>131</v>
      </c>
      <c r="G125" s="226"/>
      <c r="H125" s="228" t="s">
        <v>1</v>
      </c>
      <c r="I125" s="230"/>
      <c r="J125" s="226"/>
      <c r="K125" s="226"/>
      <c r="L125" s="231"/>
      <c r="M125" s="232"/>
      <c r="N125" s="233"/>
      <c r="O125" s="233"/>
      <c r="P125" s="233"/>
      <c r="Q125" s="233"/>
      <c r="R125" s="233"/>
      <c r="S125" s="233"/>
      <c r="T125" s="234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5" t="s">
        <v>130</v>
      </c>
      <c r="AU125" s="235" t="s">
        <v>87</v>
      </c>
      <c r="AV125" s="13" t="s">
        <v>81</v>
      </c>
      <c r="AW125" s="13" t="s">
        <v>32</v>
      </c>
      <c r="AX125" s="13" t="s">
        <v>76</v>
      </c>
      <c r="AY125" s="235" t="s">
        <v>122</v>
      </c>
    </row>
    <row r="126" s="14" customFormat="1">
      <c r="A126" s="14"/>
      <c r="B126" s="236"/>
      <c r="C126" s="237"/>
      <c r="D126" s="227" t="s">
        <v>130</v>
      </c>
      <c r="E126" s="238" t="s">
        <v>1</v>
      </c>
      <c r="F126" s="239" t="s">
        <v>132</v>
      </c>
      <c r="G126" s="237"/>
      <c r="H126" s="240">
        <v>805</v>
      </c>
      <c r="I126" s="241"/>
      <c r="J126" s="237"/>
      <c r="K126" s="237"/>
      <c r="L126" s="242"/>
      <c r="M126" s="243"/>
      <c r="N126" s="244"/>
      <c r="O126" s="244"/>
      <c r="P126" s="244"/>
      <c r="Q126" s="244"/>
      <c r="R126" s="244"/>
      <c r="S126" s="244"/>
      <c r="T126" s="245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46" t="s">
        <v>130</v>
      </c>
      <c r="AU126" s="246" t="s">
        <v>87</v>
      </c>
      <c r="AV126" s="14" t="s">
        <v>87</v>
      </c>
      <c r="AW126" s="14" t="s">
        <v>32</v>
      </c>
      <c r="AX126" s="14" t="s">
        <v>81</v>
      </c>
      <c r="AY126" s="246" t="s">
        <v>122</v>
      </c>
    </row>
    <row r="127" s="2" customFormat="1" ht="33" customHeight="1">
      <c r="A127" s="38"/>
      <c r="B127" s="39"/>
      <c r="C127" s="212" t="s">
        <v>87</v>
      </c>
      <c r="D127" s="212" t="s">
        <v>124</v>
      </c>
      <c r="E127" s="213" t="s">
        <v>133</v>
      </c>
      <c r="F127" s="214" t="s">
        <v>134</v>
      </c>
      <c r="G127" s="215" t="s">
        <v>85</v>
      </c>
      <c r="H127" s="216">
        <v>1932</v>
      </c>
      <c r="I127" s="217"/>
      <c r="J127" s="218">
        <f>ROUND(I127*H127,2)</f>
        <v>0</v>
      </c>
      <c r="K127" s="214" t="s">
        <v>127</v>
      </c>
      <c r="L127" s="44"/>
      <c r="M127" s="219" t="s">
        <v>1</v>
      </c>
      <c r="N127" s="220" t="s">
        <v>41</v>
      </c>
      <c r="O127" s="91"/>
      <c r="P127" s="221">
        <f>O127*H127</f>
        <v>0</v>
      </c>
      <c r="Q127" s="221">
        <v>6.9999999999999994E-05</v>
      </c>
      <c r="R127" s="221">
        <f>Q127*H127</f>
        <v>0.13524</v>
      </c>
      <c r="S127" s="221">
        <v>0.11500000000000001</v>
      </c>
      <c r="T127" s="222">
        <f>S127*H127</f>
        <v>222.18000000000001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3" t="s">
        <v>128</v>
      </c>
      <c r="AT127" s="223" t="s">
        <v>124</v>
      </c>
      <c r="AU127" s="223" t="s">
        <v>87</v>
      </c>
      <c r="AY127" s="17" t="s">
        <v>122</v>
      </c>
      <c r="BE127" s="224">
        <f>IF(N127="základní",J127,0)</f>
        <v>0</v>
      </c>
      <c r="BF127" s="224">
        <f>IF(N127="snížená",J127,0)</f>
        <v>0</v>
      </c>
      <c r="BG127" s="224">
        <f>IF(N127="zákl. přenesená",J127,0)</f>
        <v>0</v>
      </c>
      <c r="BH127" s="224">
        <f>IF(N127="sníž. přenesená",J127,0)</f>
        <v>0</v>
      </c>
      <c r="BI127" s="224">
        <f>IF(N127="nulová",J127,0)</f>
        <v>0</v>
      </c>
      <c r="BJ127" s="17" t="s">
        <v>81</v>
      </c>
      <c r="BK127" s="224">
        <f>ROUND(I127*H127,2)</f>
        <v>0</v>
      </c>
      <c r="BL127" s="17" t="s">
        <v>128</v>
      </c>
      <c r="BM127" s="223" t="s">
        <v>135</v>
      </c>
    </row>
    <row r="128" s="13" customFormat="1">
      <c r="A128" s="13"/>
      <c r="B128" s="225"/>
      <c r="C128" s="226"/>
      <c r="D128" s="227" t="s">
        <v>130</v>
      </c>
      <c r="E128" s="228" t="s">
        <v>1</v>
      </c>
      <c r="F128" s="229" t="s">
        <v>136</v>
      </c>
      <c r="G128" s="226"/>
      <c r="H128" s="228" t="s">
        <v>1</v>
      </c>
      <c r="I128" s="230"/>
      <c r="J128" s="226"/>
      <c r="K128" s="226"/>
      <c r="L128" s="231"/>
      <c r="M128" s="232"/>
      <c r="N128" s="233"/>
      <c r="O128" s="233"/>
      <c r="P128" s="233"/>
      <c r="Q128" s="233"/>
      <c r="R128" s="233"/>
      <c r="S128" s="233"/>
      <c r="T128" s="234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5" t="s">
        <v>130</v>
      </c>
      <c r="AU128" s="235" t="s">
        <v>87</v>
      </c>
      <c r="AV128" s="13" t="s">
        <v>81</v>
      </c>
      <c r="AW128" s="13" t="s">
        <v>32</v>
      </c>
      <c r="AX128" s="13" t="s">
        <v>76</v>
      </c>
      <c r="AY128" s="235" t="s">
        <v>122</v>
      </c>
    </row>
    <row r="129" s="14" customFormat="1">
      <c r="A129" s="14"/>
      <c r="B129" s="236"/>
      <c r="C129" s="237"/>
      <c r="D129" s="227" t="s">
        <v>130</v>
      </c>
      <c r="E129" s="238" t="s">
        <v>1</v>
      </c>
      <c r="F129" s="239" t="s">
        <v>137</v>
      </c>
      <c r="G129" s="237"/>
      <c r="H129" s="240">
        <v>1932</v>
      </c>
      <c r="I129" s="241"/>
      <c r="J129" s="237"/>
      <c r="K129" s="237"/>
      <c r="L129" s="242"/>
      <c r="M129" s="243"/>
      <c r="N129" s="244"/>
      <c r="O129" s="244"/>
      <c r="P129" s="244"/>
      <c r="Q129" s="244"/>
      <c r="R129" s="244"/>
      <c r="S129" s="244"/>
      <c r="T129" s="245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6" t="s">
        <v>130</v>
      </c>
      <c r="AU129" s="246" t="s">
        <v>87</v>
      </c>
      <c r="AV129" s="14" t="s">
        <v>87</v>
      </c>
      <c r="AW129" s="14" t="s">
        <v>32</v>
      </c>
      <c r="AX129" s="14" t="s">
        <v>81</v>
      </c>
      <c r="AY129" s="246" t="s">
        <v>122</v>
      </c>
    </row>
    <row r="130" s="2" customFormat="1" ht="33" customHeight="1">
      <c r="A130" s="38"/>
      <c r="B130" s="39"/>
      <c r="C130" s="212" t="s">
        <v>138</v>
      </c>
      <c r="D130" s="212" t="s">
        <v>124</v>
      </c>
      <c r="E130" s="213" t="s">
        <v>139</v>
      </c>
      <c r="F130" s="214" t="s">
        <v>140</v>
      </c>
      <c r="G130" s="215" t="s">
        <v>85</v>
      </c>
      <c r="H130" s="216">
        <v>1288</v>
      </c>
      <c r="I130" s="217"/>
      <c r="J130" s="218">
        <f>ROUND(I130*H130,2)</f>
        <v>0</v>
      </c>
      <c r="K130" s="214" t="s">
        <v>127</v>
      </c>
      <c r="L130" s="44"/>
      <c r="M130" s="219" t="s">
        <v>1</v>
      </c>
      <c r="N130" s="220" t="s">
        <v>41</v>
      </c>
      <c r="O130" s="91"/>
      <c r="P130" s="221">
        <f>O130*H130</f>
        <v>0</v>
      </c>
      <c r="Q130" s="221">
        <v>0.00012999999999999999</v>
      </c>
      <c r="R130" s="221">
        <f>Q130*H130</f>
        <v>0.16743999999999998</v>
      </c>
      <c r="S130" s="221">
        <v>0.23000000000000001</v>
      </c>
      <c r="T130" s="222">
        <f>S130*H130</f>
        <v>296.24000000000001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128</v>
      </c>
      <c r="AT130" s="223" t="s">
        <v>124</v>
      </c>
      <c r="AU130" s="223" t="s">
        <v>87</v>
      </c>
      <c r="AY130" s="17" t="s">
        <v>122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81</v>
      </c>
      <c r="BK130" s="224">
        <f>ROUND(I130*H130,2)</f>
        <v>0</v>
      </c>
      <c r="BL130" s="17" t="s">
        <v>128</v>
      </c>
      <c r="BM130" s="223" t="s">
        <v>141</v>
      </c>
    </row>
    <row r="131" s="13" customFormat="1">
      <c r="A131" s="13"/>
      <c r="B131" s="225"/>
      <c r="C131" s="226"/>
      <c r="D131" s="227" t="s">
        <v>130</v>
      </c>
      <c r="E131" s="228" t="s">
        <v>1</v>
      </c>
      <c r="F131" s="229" t="s">
        <v>142</v>
      </c>
      <c r="G131" s="226"/>
      <c r="H131" s="228" t="s">
        <v>1</v>
      </c>
      <c r="I131" s="230"/>
      <c r="J131" s="226"/>
      <c r="K131" s="226"/>
      <c r="L131" s="231"/>
      <c r="M131" s="232"/>
      <c r="N131" s="233"/>
      <c r="O131" s="233"/>
      <c r="P131" s="233"/>
      <c r="Q131" s="233"/>
      <c r="R131" s="233"/>
      <c r="S131" s="233"/>
      <c r="T131" s="23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5" t="s">
        <v>130</v>
      </c>
      <c r="AU131" s="235" t="s">
        <v>87</v>
      </c>
      <c r="AV131" s="13" t="s">
        <v>81</v>
      </c>
      <c r="AW131" s="13" t="s">
        <v>32</v>
      </c>
      <c r="AX131" s="13" t="s">
        <v>76</v>
      </c>
      <c r="AY131" s="235" t="s">
        <v>122</v>
      </c>
    </row>
    <row r="132" s="14" customFormat="1">
      <c r="A132" s="14"/>
      <c r="B132" s="236"/>
      <c r="C132" s="237"/>
      <c r="D132" s="227" t="s">
        <v>130</v>
      </c>
      <c r="E132" s="238" t="s">
        <v>1</v>
      </c>
      <c r="F132" s="239" t="s">
        <v>143</v>
      </c>
      <c r="G132" s="237"/>
      <c r="H132" s="240">
        <v>1288</v>
      </c>
      <c r="I132" s="241"/>
      <c r="J132" s="237"/>
      <c r="K132" s="237"/>
      <c r="L132" s="242"/>
      <c r="M132" s="243"/>
      <c r="N132" s="244"/>
      <c r="O132" s="244"/>
      <c r="P132" s="244"/>
      <c r="Q132" s="244"/>
      <c r="R132" s="244"/>
      <c r="S132" s="244"/>
      <c r="T132" s="245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6" t="s">
        <v>130</v>
      </c>
      <c r="AU132" s="246" t="s">
        <v>87</v>
      </c>
      <c r="AV132" s="14" t="s">
        <v>87</v>
      </c>
      <c r="AW132" s="14" t="s">
        <v>32</v>
      </c>
      <c r="AX132" s="14" t="s">
        <v>81</v>
      </c>
      <c r="AY132" s="246" t="s">
        <v>122</v>
      </c>
    </row>
    <row r="133" s="12" customFormat="1" ht="22.8" customHeight="1">
      <c r="A133" s="12"/>
      <c r="B133" s="196"/>
      <c r="C133" s="197"/>
      <c r="D133" s="198" t="s">
        <v>75</v>
      </c>
      <c r="E133" s="210" t="s">
        <v>144</v>
      </c>
      <c r="F133" s="210" t="s">
        <v>145</v>
      </c>
      <c r="G133" s="197"/>
      <c r="H133" s="197"/>
      <c r="I133" s="200"/>
      <c r="J133" s="211">
        <f>BK133</f>
        <v>0</v>
      </c>
      <c r="K133" s="197"/>
      <c r="L133" s="202"/>
      <c r="M133" s="203"/>
      <c r="N133" s="204"/>
      <c r="O133" s="204"/>
      <c r="P133" s="205">
        <f>SUM(P134:P148)</f>
        <v>0</v>
      </c>
      <c r="Q133" s="204"/>
      <c r="R133" s="205">
        <f>SUM(R134:R148)</f>
        <v>14.54313</v>
      </c>
      <c r="S133" s="204"/>
      <c r="T133" s="206">
        <f>SUM(T134:T148)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07" t="s">
        <v>81</v>
      </c>
      <c r="AT133" s="208" t="s">
        <v>75</v>
      </c>
      <c r="AU133" s="208" t="s">
        <v>81</v>
      </c>
      <c r="AY133" s="207" t="s">
        <v>122</v>
      </c>
      <c r="BK133" s="209">
        <f>SUM(BK134:BK148)</f>
        <v>0</v>
      </c>
    </row>
    <row r="134" s="2" customFormat="1" ht="33" customHeight="1">
      <c r="A134" s="38"/>
      <c r="B134" s="39"/>
      <c r="C134" s="212" t="s">
        <v>128</v>
      </c>
      <c r="D134" s="212" t="s">
        <v>124</v>
      </c>
      <c r="E134" s="213" t="s">
        <v>146</v>
      </c>
      <c r="F134" s="214" t="s">
        <v>147</v>
      </c>
      <c r="G134" s="215" t="s">
        <v>85</v>
      </c>
      <c r="H134" s="216">
        <v>805</v>
      </c>
      <c r="I134" s="217"/>
      <c r="J134" s="218">
        <f>ROUND(I134*H134,2)</f>
        <v>0</v>
      </c>
      <c r="K134" s="214" t="s">
        <v>127</v>
      </c>
      <c r="L134" s="44"/>
      <c r="M134" s="219" t="s">
        <v>1</v>
      </c>
      <c r="N134" s="220" t="s">
        <v>41</v>
      </c>
      <c r="O134" s="91"/>
      <c r="P134" s="221">
        <f>O134*H134</f>
        <v>0</v>
      </c>
      <c r="Q134" s="221">
        <v>0</v>
      </c>
      <c r="R134" s="221">
        <f>Q134*H134</f>
        <v>0</v>
      </c>
      <c r="S134" s="221">
        <v>0</v>
      </c>
      <c r="T134" s="22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3" t="s">
        <v>128</v>
      </c>
      <c r="AT134" s="223" t="s">
        <v>124</v>
      </c>
      <c r="AU134" s="223" t="s">
        <v>87</v>
      </c>
      <c r="AY134" s="17" t="s">
        <v>122</v>
      </c>
      <c r="BE134" s="224">
        <f>IF(N134="základní",J134,0)</f>
        <v>0</v>
      </c>
      <c r="BF134" s="224">
        <f>IF(N134="snížená",J134,0)</f>
        <v>0</v>
      </c>
      <c r="BG134" s="224">
        <f>IF(N134="zákl. přenesená",J134,0)</f>
        <v>0</v>
      </c>
      <c r="BH134" s="224">
        <f>IF(N134="sníž. přenesená",J134,0)</f>
        <v>0</v>
      </c>
      <c r="BI134" s="224">
        <f>IF(N134="nulová",J134,0)</f>
        <v>0</v>
      </c>
      <c r="BJ134" s="17" t="s">
        <v>81</v>
      </c>
      <c r="BK134" s="224">
        <f>ROUND(I134*H134,2)</f>
        <v>0</v>
      </c>
      <c r="BL134" s="17" t="s">
        <v>128</v>
      </c>
      <c r="BM134" s="223" t="s">
        <v>148</v>
      </c>
    </row>
    <row r="135" s="13" customFormat="1">
      <c r="A135" s="13"/>
      <c r="B135" s="225"/>
      <c r="C135" s="226"/>
      <c r="D135" s="227" t="s">
        <v>130</v>
      </c>
      <c r="E135" s="228" t="s">
        <v>1</v>
      </c>
      <c r="F135" s="229" t="s">
        <v>131</v>
      </c>
      <c r="G135" s="226"/>
      <c r="H135" s="228" t="s">
        <v>1</v>
      </c>
      <c r="I135" s="230"/>
      <c r="J135" s="226"/>
      <c r="K135" s="226"/>
      <c r="L135" s="231"/>
      <c r="M135" s="232"/>
      <c r="N135" s="233"/>
      <c r="O135" s="233"/>
      <c r="P135" s="233"/>
      <c r="Q135" s="233"/>
      <c r="R135" s="233"/>
      <c r="S135" s="233"/>
      <c r="T135" s="23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5" t="s">
        <v>130</v>
      </c>
      <c r="AU135" s="235" t="s">
        <v>87</v>
      </c>
      <c r="AV135" s="13" t="s">
        <v>81</v>
      </c>
      <c r="AW135" s="13" t="s">
        <v>32</v>
      </c>
      <c r="AX135" s="13" t="s">
        <v>76</v>
      </c>
      <c r="AY135" s="235" t="s">
        <v>122</v>
      </c>
    </row>
    <row r="136" s="14" customFormat="1">
      <c r="A136" s="14"/>
      <c r="B136" s="236"/>
      <c r="C136" s="237"/>
      <c r="D136" s="227" t="s">
        <v>130</v>
      </c>
      <c r="E136" s="238" t="s">
        <v>1</v>
      </c>
      <c r="F136" s="239" t="s">
        <v>132</v>
      </c>
      <c r="G136" s="237"/>
      <c r="H136" s="240">
        <v>805</v>
      </c>
      <c r="I136" s="241"/>
      <c r="J136" s="237"/>
      <c r="K136" s="237"/>
      <c r="L136" s="242"/>
      <c r="M136" s="243"/>
      <c r="N136" s="244"/>
      <c r="O136" s="244"/>
      <c r="P136" s="244"/>
      <c r="Q136" s="244"/>
      <c r="R136" s="244"/>
      <c r="S136" s="244"/>
      <c r="T136" s="24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46" t="s">
        <v>130</v>
      </c>
      <c r="AU136" s="246" t="s">
        <v>87</v>
      </c>
      <c r="AV136" s="14" t="s">
        <v>87</v>
      </c>
      <c r="AW136" s="14" t="s">
        <v>32</v>
      </c>
      <c r="AX136" s="14" t="s">
        <v>81</v>
      </c>
      <c r="AY136" s="246" t="s">
        <v>122</v>
      </c>
    </row>
    <row r="137" s="2" customFormat="1" ht="24.15" customHeight="1">
      <c r="A137" s="38"/>
      <c r="B137" s="39"/>
      <c r="C137" s="212" t="s">
        <v>144</v>
      </c>
      <c r="D137" s="212" t="s">
        <v>124</v>
      </c>
      <c r="E137" s="213" t="s">
        <v>149</v>
      </c>
      <c r="F137" s="214" t="s">
        <v>150</v>
      </c>
      <c r="G137" s="215" t="s">
        <v>85</v>
      </c>
      <c r="H137" s="216">
        <v>2093</v>
      </c>
      <c r="I137" s="217"/>
      <c r="J137" s="218">
        <f>ROUND(I137*H137,2)</f>
        <v>0</v>
      </c>
      <c r="K137" s="214" t="s">
        <v>127</v>
      </c>
      <c r="L137" s="44"/>
      <c r="M137" s="219" t="s">
        <v>1</v>
      </c>
      <c r="N137" s="220" t="s">
        <v>41</v>
      </c>
      <c r="O137" s="91"/>
      <c r="P137" s="221">
        <f>O137*H137</f>
        <v>0</v>
      </c>
      <c r="Q137" s="221">
        <v>0.0060099999999999997</v>
      </c>
      <c r="R137" s="221">
        <f>Q137*H137</f>
        <v>12.57893</v>
      </c>
      <c r="S137" s="221">
        <v>0</v>
      </c>
      <c r="T137" s="22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3" t="s">
        <v>128</v>
      </c>
      <c r="AT137" s="223" t="s">
        <v>124</v>
      </c>
      <c r="AU137" s="223" t="s">
        <v>87</v>
      </c>
      <c r="AY137" s="17" t="s">
        <v>122</v>
      </c>
      <c r="BE137" s="224">
        <f>IF(N137="základní",J137,0)</f>
        <v>0</v>
      </c>
      <c r="BF137" s="224">
        <f>IF(N137="snížená",J137,0)</f>
        <v>0</v>
      </c>
      <c r="BG137" s="224">
        <f>IF(N137="zákl. přenesená",J137,0)</f>
        <v>0</v>
      </c>
      <c r="BH137" s="224">
        <f>IF(N137="sníž. přenesená",J137,0)</f>
        <v>0</v>
      </c>
      <c r="BI137" s="224">
        <f>IF(N137="nulová",J137,0)</f>
        <v>0</v>
      </c>
      <c r="BJ137" s="17" t="s">
        <v>81</v>
      </c>
      <c r="BK137" s="224">
        <f>ROUND(I137*H137,2)</f>
        <v>0</v>
      </c>
      <c r="BL137" s="17" t="s">
        <v>128</v>
      </c>
      <c r="BM137" s="223" t="s">
        <v>151</v>
      </c>
    </row>
    <row r="138" s="14" customFormat="1">
      <c r="A138" s="14"/>
      <c r="B138" s="236"/>
      <c r="C138" s="237"/>
      <c r="D138" s="227" t="s">
        <v>130</v>
      </c>
      <c r="E138" s="238" t="s">
        <v>1</v>
      </c>
      <c r="F138" s="239" t="s">
        <v>132</v>
      </c>
      <c r="G138" s="237"/>
      <c r="H138" s="240">
        <v>805</v>
      </c>
      <c r="I138" s="241"/>
      <c r="J138" s="237"/>
      <c r="K138" s="237"/>
      <c r="L138" s="242"/>
      <c r="M138" s="243"/>
      <c r="N138" s="244"/>
      <c r="O138" s="244"/>
      <c r="P138" s="244"/>
      <c r="Q138" s="244"/>
      <c r="R138" s="244"/>
      <c r="S138" s="244"/>
      <c r="T138" s="245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6" t="s">
        <v>130</v>
      </c>
      <c r="AU138" s="246" t="s">
        <v>87</v>
      </c>
      <c r="AV138" s="14" t="s">
        <v>87</v>
      </c>
      <c r="AW138" s="14" t="s">
        <v>32</v>
      </c>
      <c r="AX138" s="14" t="s">
        <v>76</v>
      </c>
      <c r="AY138" s="246" t="s">
        <v>122</v>
      </c>
    </row>
    <row r="139" s="14" customFormat="1">
      <c r="A139" s="14"/>
      <c r="B139" s="236"/>
      <c r="C139" s="237"/>
      <c r="D139" s="227" t="s">
        <v>130</v>
      </c>
      <c r="E139" s="238" t="s">
        <v>1</v>
      </c>
      <c r="F139" s="239" t="s">
        <v>143</v>
      </c>
      <c r="G139" s="237"/>
      <c r="H139" s="240">
        <v>1288</v>
      </c>
      <c r="I139" s="241"/>
      <c r="J139" s="237"/>
      <c r="K139" s="237"/>
      <c r="L139" s="242"/>
      <c r="M139" s="243"/>
      <c r="N139" s="244"/>
      <c r="O139" s="244"/>
      <c r="P139" s="244"/>
      <c r="Q139" s="244"/>
      <c r="R139" s="244"/>
      <c r="S139" s="244"/>
      <c r="T139" s="24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6" t="s">
        <v>130</v>
      </c>
      <c r="AU139" s="246" t="s">
        <v>87</v>
      </c>
      <c r="AV139" s="14" t="s">
        <v>87</v>
      </c>
      <c r="AW139" s="14" t="s">
        <v>32</v>
      </c>
      <c r="AX139" s="14" t="s">
        <v>76</v>
      </c>
      <c r="AY139" s="246" t="s">
        <v>122</v>
      </c>
    </row>
    <row r="140" s="15" customFormat="1">
      <c r="A140" s="15"/>
      <c r="B140" s="247"/>
      <c r="C140" s="248"/>
      <c r="D140" s="227" t="s">
        <v>130</v>
      </c>
      <c r="E140" s="249" t="s">
        <v>1</v>
      </c>
      <c r="F140" s="250" t="s">
        <v>152</v>
      </c>
      <c r="G140" s="248"/>
      <c r="H140" s="251">
        <v>2093</v>
      </c>
      <c r="I140" s="252"/>
      <c r="J140" s="248"/>
      <c r="K140" s="248"/>
      <c r="L140" s="253"/>
      <c r="M140" s="254"/>
      <c r="N140" s="255"/>
      <c r="O140" s="255"/>
      <c r="P140" s="255"/>
      <c r="Q140" s="255"/>
      <c r="R140" s="255"/>
      <c r="S140" s="255"/>
      <c r="T140" s="256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57" t="s">
        <v>130</v>
      </c>
      <c r="AU140" s="257" t="s">
        <v>87</v>
      </c>
      <c r="AV140" s="15" t="s">
        <v>128</v>
      </c>
      <c r="AW140" s="15" t="s">
        <v>32</v>
      </c>
      <c r="AX140" s="15" t="s">
        <v>81</v>
      </c>
      <c r="AY140" s="257" t="s">
        <v>122</v>
      </c>
    </row>
    <row r="141" s="2" customFormat="1" ht="24.15" customHeight="1">
      <c r="A141" s="38"/>
      <c r="B141" s="39"/>
      <c r="C141" s="212" t="s">
        <v>153</v>
      </c>
      <c r="D141" s="212" t="s">
        <v>124</v>
      </c>
      <c r="E141" s="213" t="s">
        <v>154</v>
      </c>
      <c r="F141" s="214" t="s">
        <v>155</v>
      </c>
      <c r="G141" s="215" t="s">
        <v>85</v>
      </c>
      <c r="H141" s="216">
        <v>3220</v>
      </c>
      <c r="I141" s="217"/>
      <c r="J141" s="218">
        <f>ROUND(I141*H141,2)</f>
        <v>0</v>
      </c>
      <c r="K141" s="214" t="s">
        <v>127</v>
      </c>
      <c r="L141" s="44"/>
      <c r="M141" s="219" t="s">
        <v>1</v>
      </c>
      <c r="N141" s="220" t="s">
        <v>41</v>
      </c>
      <c r="O141" s="91"/>
      <c r="P141" s="221">
        <f>O141*H141</f>
        <v>0</v>
      </c>
      <c r="Q141" s="221">
        <v>0.00060999999999999997</v>
      </c>
      <c r="R141" s="221">
        <f>Q141*H141</f>
        <v>1.9642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128</v>
      </c>
      <c r="AT141" s="223" t="s">
        <v>124</v>
      </c>
      <c r="AU141" s="223" t="s">
        <v>87</v>
      </c>
      <c r="AY141" s="17" t="s">
        <v>122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81</v>
      </c>
      <c r="BK141" s="224">
        <f>ROUND(I141*H141,2)</f>
        <v>0</v>
      </c>
      <c r="BL141" s="17" t="s">
        <v>128</v>
      </c>
      <c r="BM141" s="223" t="s">
        <v>156</v>
      </c>
    </row>
    <row r="142" s="14" customFormat="1">
      <c r="A142" s="14"/>
      <c r="B142" s="236"/>
      <c r="C142" s="237"/>
      <c r="D142" s="227" t="s">
        <v>130</v>
      </c>
      <c r="E142" s="238" t="s">
        <v>1</v>
      </c>
      <c r="F142" s="239" t="s">
        <v>83</v>
      </c>
      <c r="G142" s="237"/>
      <c r="H142" s="240">
        <v>3220</v>
      </c>
      <c r="I142" s="241"/>
      <c r="J142" s="237"/>
      <c r="K142" s="237"/>
      <c r="L142" s="242"/>
      <c r="M142" s="243"/>
      <c r="N142" s="244"/>
      <c r="O142" s="244"/>
      <c r="P142" s="244"/>
      <c r="Q142" s="244"/>
      <c r="R142" s="244"/>
      <c r="S142" s="244"/>
      <c r="T142" s="245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6" t="s">
        <v>130</v>
      </c>
      <c r="AU142" s="246" t="s">
        <v>87</v>
      </c>
      <c r="AV142" s="14" t="s">
        <v>87</v>
      </c>
      <c r="AW142" s="14" t="s">
        <v>32</v>
      </c>
      <c r="AX142" s="14" t="s">
        <v>81</v>
      </c>
      <c r="AY142" s="246" t="s">
        <v>122</v>
      </c>
    </row>
    <row r="143" s="2" customFormat="1" ht="33" customHeight="1">
      <c r="A143" s="38"/>
      <c r="B143" s="39"/>
      <c r="C143" s="212" t="s">
        <v>157</v>
      </c>
      <c r="D143" s="212" t="s">
        <v>124</v>
      </c>
      <c r="E143" s="213" t="s">
        <v>158</v>
      </c>
      <c r="F143" s="214" t="s">
        <v>159</v>
      </c>
      <c r="G143" s="215" t="s">
        <v>85</v>
      </c>
      <c r="H143" s="216">
        <v>3220</v>
      </c>
      <c r="I143" s="217"/>
      <c r="J143" s="218">
        <f>ROUND(I143*H143,2)</f>
        <v>0</v>
      </c>
      <c r="K143" s="214" t="s">
        <v>127</v>
      </c>
      <c r="L143" s="44"/>
      <c r="M143" s="219" t="s">
        <v>1</v>
      </c>
      <c r="N143" s="220" t="s">
        <v>41</v>
      </c>
      <c r="O143" s="91"/>
      <c r="P143" s="221">
        <f>O143*H143</f>
        <v>0</v>
      </c>
      <c r="Q143" s="221">
        <v>0</v>
      </c>
      <c r="R143" s="221">
        <f>Q143*H143</f>
        <v>0</v>
      </c>
      <c r="S143" s="221">
        <v>0</v>
      </c>
      <c r="T143" s="22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3" t="s">
        <v>128</v>
      </c>
      <c r="AT143" s="223" t="s">
        <v>124</v>
      </c>
      <c r="AU143" s="223" t="s">
        <v>87</v>
      </c>
      <c r="AY143" s="17" t="s">
        <v>122</v>
      </c>
      <c r="BE143" s="224">
        <f>IF(N143="základní",J143,0)</f>
        <v>0</v>
      </c>
      <c r="BF143" s="224">
        <f>IF(N143="snížená",J143,0)</f>
        <v>0</v>
      </c>
      <c r="BG143" s="224">
        <f>IF(N143="zákl. přenesená",J143,0)</f>
        <v>0</v>
      </c>
      <c r="BH143" s="224">
        <f>IF(N143="sníž. přenesená",J143,0)</f>
        <v>0</v>
      </c>
      <c r="BI143" s="224">
        <f>IF(N143="nulová",J143,0)</f>
        <v>0</v>
      </c>
      <c r="BJ143" s="17" t="s">
        <v>81</v>
      </c>
      <c r="BK143" s="224">
        <f>ROUND(I143*H143,2)</f>
        <v>0</v>
      </c>
      <c r="BL143" s="17" t="s">
        <v>128</v>
      </c>
      <c r="BM143" s="223" t="s">
        <v>160</v>
      </c>
    </row>
    <row r="144" s="13" customFormat="1">
      <c r="A144" s="13"/>
      <c r="B144" s="225"/>
      <c r="C144" s="226"/>
      <c r="D144" s="227" t="s">
        <v>130</v>
      </c>
      <c r="E144" s="228" t="s">
        <v>1</v>
      </c>
      <c r="F144" s="229" t="s">
        <v>161</v>
      </c>
      <c r="G144" s="226"/>
      <c r="H144" s="228" t="s">
        <v>1</v>
      </c>
      <c r="I144" s="230"/>
      <c r="J144" s="226"/>
      <c r="K144" s="226"/>
      <c r="L144" s="231"/>
      <c r="M144" s="232"/>
      <c r="N144" s="233"/>
      <c r="O144" s="233"/>
      <c r="P144" s="233"/>
      <c r="Q144" s="233"/>
      <c r="R144" s="233"/>
      <c r="S144" s="233"/>
      <c r="T144" s="23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5" t="s">
        <v>130</v>
      </c>
      <c r="AU144" s="235" t="s">
        <v>87</v>
      </c>
      <c r="AV144" s="13" t="s">
        <v>81</v>
      </c>
      <c r="AW144" s="13" t="s">
        <v>32</v>
      </c>
      <c r="AX144" s="13" t="s">
        <v>76</v>
      </c>
      <c r="AY144" s="235" t="s">
        <v>122</v>
      </c>
    </row>
    <row r="145" s="14" customFormat="1">
      <c r="A145" s="14"/>
      <c r="B145" s="236"/>
      <c r="C145" s="237"/>
      <c r="D145" s="227" t="s">
        <v>130</v>
      </c>
      <c r="E145" s="238" t="s">
        <v>83</v>
      </c>
      <c r="F145" s="239" t="s">
        <v>162</v>
      </c>
      <c r="G145" s="237"/>
      <c r="H145" s="240">
        <v>3220</v>
      </c>
      <c r="I145" s="241"/>
      <c r="J145" s="237"/>
      <c r="K145" s="237"/>
      <c r="L145" s="242"/>
      <c r="M145" s="243"/>
      <c r="N145" s="244"/>
      <c r="O145" s="244"/>
      <c r="P145" s="244"/>
      <c r="Q145" s="244"/>
      <c r="R145" s="244"/>
      <c r="S145" s="244"/>
      <c r="T145" s="245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6" t="s">
        <v>130</v>
      </c>
      <c r="AU145" s="246" t="s">
        <v>87</v>
      </c>
      <c r="AV145" s="14" t="s">
        <v>87</v>
      </c>
      <c r="AW145" s="14" t="s">
        <v>32</v>
      </c>
      <c r="AX145" s="14" t="s">
        <v>81</v>
      </c>
      <c r="AY145" s="246" t="s">
        <v>122</v>
      </c>
    </row>
    <row r="146" s="2" customFormat="1" ht="24.15" customHeight="1">
      <c r="A146" s="38"/>
      <c r="B146" s="39"/>
      <c r="C146" s="212" t="s">
        <v>163</v>
      </c>
      <c r="D146" s="212" t="s">
        <v>124</v>
      </c>
      <c r="E146" s="213" t="s">
        <v>164</v>
      </c>
      <c r="F146" s="214" t="s">
        <v>165</v>
      </c>
      <c r="G146" s="215" t="s">
        <v>85</v>
      </c>
      <c r="H146" s="216">
        <v>1288</v>
      </c>
      <c r="I146" s="217"/>
      <c r="J146" s="218">
        <f>ROUND(I146*H146,2)</f>
        <v>0</v>
      </c>
      <c r="K146" s="214" t="s">
        <v>127</v>
      </c>
      <c r="L146" s="44"/>
      <c r="M146" s="219" t="s">
        <v>1</v>
      </c>
      <c r="N146" s="220" t="s">
        <v>41</v>
      </c>
      <c r="O146" s="91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128</v>
      </c>
      <c r="AT146" s="223" t="s">
        <v>124</v>
      </c>
      <c r="AU146" s="223" t="s">
        <v>87</v>
      </c>
      <c r="AY146" s="17" t="s">
        <v>122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81</v>
      </c>
      <c r="BK146" s="224">
        <f>ROUND(I146*H146,2)</f>
        <v>0</v>
      </c>
      <c r="BL146" s="17" t="s">
        <v>128</v>
      </c>
      <c r="BM146" s="223" t="s">
        <v>166</v>
      </c>
    </row>
    <row r="147" s="13" customFormat="1">
      <c r="A147" s="13"/>
      <c r="B147" s="225"/>
      <c r="C147" s="226"/>
      <c r="D147" s="227" t="s">
        <v>130</v>
      </c>
      <c r="E147" s="228" t="s">
        <v>1</v>
      </c>
      <c r="F147" s="229" t="s">
        <v>167</v>
      </c>
      <c r="G147" s="226"/>
      <c r="H147" s="228" t="s">
        <v>1</v>
      </c>
      <c r="I147" s="230"/>
      <c r="J147" s="226"/>
      <c r="K147" s="226"/>
      <c r="L147" s="231"/>
      <c r="M147" s="232"/>
      <c r="N147" s="233"/>
      <c r="O147" s="233"/>
      <c r="P147" s="233"/>
      <c r="Q147" s="233"/>
      <c r="R147" s="233"/>
      <c r="S147" s="233"/>
      <c r="T147" s="23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5" t="s">
        <v>130</v>
      </c>
      <c r="AU147" s="235" t="s">
        <v>87</v>
      </c>
      <c r="AV147" s="13" t="s">
        <v>81</v>
      </c>
      <c r="AW147" s="13" t="s">
        <v>32</v>
      </c>
      <c r="AX147" s="13" t="s">
        <v>76</v>
      </c>
      <c r="AY147" s="235" t="s">
        <v>122</v>
      </c>
    </row>
    <row r="148" s="14" customFormat="1">
      <c r="A148" s="14"/>
      <c r="B148" s="236"/>
      <c r="C148" s="237"/>
      <c r="D148" s="227" t="s">
        <v>130</v>
      </c>
      <c r="E148" s="238" t="s">
        <v>1</v>
      </c>
      <c r="F148" s="239" t="s">
        <v>143</v>
      </c>
      <c r="G148" s="237"/>
      <c r="H148" s="240">
        <v>1288</v>
      </c>
      <c r="I148" s="241"/>
      <c r="J148" s="237"/>
      <c r="K148" s="237"/>
      <c r="L148" s="242"/>
      <c r="M148" s="243"/>
      <c r="N148" s="244"/>
      <c r="O148" s="244"/>
      <c r="P148" s="244"/>
      <c r="Q148" s="244"/>
      <c r="R148" s="244"/>
      <c r="S148" s="244"/>
      <c r="T148" s="245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6" t="s">
        <v>130</v>
      </c>
      <c r="AU148" s="246" t="s">
        <v>87</v>
      </c>
      <c r="AV148" s="14" t="s">
        <v>87</v>
      </c>
      <c r="AW148" s="14" t="s">
        <v>32</v>
      </c>
      <c r="AX148" s="14" t="s">
        <v>81</v>
      </c>
      <c r="AY148" s="246" t="s">
        <v>122</v>
      </c>
    </row>
    <row r="149" s="12" customFormat="1" ht="22.8" customHeight="1">
      <c r="A149" s="12"/>
      <c r="B149" s="196"/>
      <c r="C149" s="197"/>
      <c r="D149" s="198" t="s">
        <v>75</v>
      </c>
      <c r="E149" s="210" t="s">
        <v>168</v>
      </c>
      <c r="F149" s="210" t="s">
        <v>169</v>
      </c>
      <c r="G149" s="197"/>
      <c r="H149" s="197"/>
      <c r="I149" s="200"/>
      <c r="J149" s="211">
        <f>BK149</f>
        <v>0</v>
      </c>
      <c r="K149" s="197"/>
      <c r="L149" s="202"/>
      <c r="M149" s="203"/>
      <c r="N149" s="204"/>
      <c r="O149" s="204"/>
      <c r="P149" s="205">
        <f>SUM(P150:P155)</f>
        <v>0</v>
      </c>
      <c r="Q149" s="204"/>
      <c r="R149" s="205">
        <f>SUM(R150:R155)</f>
        <v>0.011000000000000001</v>
      </c>
      <c r="S149" s="204"/>
      <c r="T149" s="206">
        <f>SUM(T150:T155)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07" t="s">
        <v>81</v>
      </c>
      <c r="AT149" s="208" t="s">
        <v>75</v>
      </c>
      <c r="AU149" s="208" t="s">
        <v>81</v>
      </c>
      <c r="AY149" s="207" t="s">
        <v>122</v>
      </c>
      <c r="BK149" s="209">
        <f>SUM(BK150:BK155)</f>
        <v>0</v>
      </c>
    </row>
    <row r="150" s="2" customFormat="1" ht="24.15" customHeight="1">
      <c r="A150" s="38"/>
      <c r="B150" s="39"/>
      <c r="C150" s="212" t="s">
        <v>168</v>
      </c>
      <c r="D150" s="212" t="s">
        <v>124</v>
      </c>
      <c r="E150" s="213" t="s">
        <v>170</v>
      </c>
      <c r="F150" s="214" t="s">
        <v>171</v>
      </c>
      <c r="G150" s="215" t="s">
        <v>90</v>
      </c>
      <c r="H150" s="216">
        <v>100</v>
      </c>
      <c r="I150" s="217"/>
      <c r="J150" s="218">
        <f>ROUND(I150*H150,2)</f>
        <v>0</v>
      </c>
      <c r="K150" s="214" t="s">
        <v>127</v>
      </c>
      <c r="L150" s="44"/>
      <c r="M150" s="219" t="s">
        <v>1</v>
      </c>
      <c r="N150" s="220" t="s">
        <v>41</v>
      </c>
      <c r="O150" s="91"/>
      <c r="P150" s="221">
        <f>O150*H150</f>
        <v>0</v>
      </c>
      <c r="Q150" s="221">
        <v>0.00011</v>
      </c>
      <c r="R150" s="221">
        <f>Q150*H150</f>
        <v>0.011000000000000001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128</v>
      </c>
      <c r="AT150" s="223" t="s">
        <v>124</v>
      </c>
      <c r="AU150" s="223" t="s">
        <v>87</v>
      </c>
      <c r="AY150" s="17" t="s">
        <v>122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81</v>
      </c>
      <c r="BK150" s="224">
        <f>ROUND(I150*H150,2)</f>
        <v>0</v>
      </c>
      <c r="BL150" s="17" t="s">
        <v>128</v>
      </c>
      <c r="BM150" s="223" t="s">
        <v>172</v>
      </c>
    </row>
    <row r="151" s="14" customFormat="1">
      <c r="A151" s="14"/>
      <c r="B151" s="236"/>
      <c r="C151" s="237"/>
      <c r="D151" s="227" t="s">
        <v>130</v>
      </c>
      <c r="E151" s="238" t="s">
        <v>88</v>
      </c>
      <c r="F151" s="239" t="s">
        <v>91</v>
      </c>
      <c r="G151" s="237"/>
      <c r="H151" s="240">
        <v>100</v>
      </c>
      <c r="I151" s="241"/>
      <c r="J151" s="237"/>
      <c r="K151" s="237"/>
      <c r="L151" s="242"/>
      <c r="M151" s="243"/>
      <c r="N151" s="244"/>
      <c r="O151" s="244"/>
      <c r="P151" s="244"/>
      <c r="Q151" s="244"/>
      <c r="R151" s="244"/>
      <c r="S151" s="244"/>
      <c r="T151" s="245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6" t="s">
        <v>130</v>
      </c>
      <c r="AU151" s="246" t="s">
        <v>87</v>
      </c>
      <c r="AV151" s="14" t="s">
        <v>87</v>
      </c>
      <c r="AW151" s="14" t="s">
        <v>32</v>
      </c>
      <c r="AX151" s="14" t="s">
        <v>81</v>
      </c>
      <c r="AY151" s="246" t="s">
        <v>122</v>
      </c>
    </row>
    <row r="152" s="2" customFormat="1" ht="16.5" customHeight="1">
      <c r="A152" s="38"/>
      <c r="B152" s="39"/>
      <c r="C152" s="212" t="s">
        <v>173</v>
      </c>
      <c r="D152" s="212" t="s">
        <v>124</v>
      </c>
      <c r="E152" s="213" t="s">
        <v>174</v>
      </c>
      <c r="F152" s="214" t="s">
        <v>175</v>
      </c>
      <c r="G152" s="215" t="s">
        <v>90</v>
      </c>
      <c r="H152" s="216">
        <v>100</v>
      </c>
      <c r="I152" s="217"/>
      <c r="J152" s="218">
        <f>ROUND(I152*H152,2)</f>
        <v>0</v>
      </c>
      <c r="K152" s="214" t="s">
        <v>127</v>
      </c>
      <c r="L152" s="44"/>
      <c r="M152" s="219" t="s">
        <v>1</v>
      </c>
      <c r="N152" s="220" t="s">
        <v>41</v>
      </c>
      <c r="O152" s="91"/>
      <c r="P152" s="221">
        <f>O152*H152</f>
        <v>0</v>
      </c>
      <c r="Q152" s="221">
        <v>0</v>
      </c>
      <c r="R152" s="221">
        <f>Q152*H152</f>
        <v>0</v>
      </c>
      <c r="S152" s="221">
        <v>0</v>
      </c>
      <c r="T152" s="222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3" t="s">
        <v>128</v>
      </c>
      <c r="AT152" s="223" t="s">
        <v>124</v>
      </c>
      <c r="AU152" s="223" t="s">
        <v>87</v>
      </c>
      <c r="AY152" s="17" t="s">
        <v>122</v>
      </c>
      <c r="BE152" s="224">
        <f>IF(N152="základní",J152,0)</f>
        <v>0</v>
      </c>
      <c r="BF152" s="224">
        <f>IF(N152="snížená",J152,0)</f>
        <v>0</v>
      </c>
      <c r="BG152" s="224">
        <f>IF(N152="zákl. přenesená",J152,0)</f>
        <v>0</v>
      </c>
      <c r="BH152" s="224">
        <f>IF(N152="sníž. přenesená",J152,0)</f>
        <v>0</v>
      </c>
      <c r="BI152" s="224">
        <f>IF(N152="nulová",J152,0)</f>
        <v>0</v>
      </c>
      <c r="BJ152" s="17" t="s">
        <v>81</v>
      </c>
      <c r="BK152" s="224">
        <f>ROUND(I152*H152,2)</f>
        <v>0</v>
      </c>
      <c r="BL152" s="17" t="s">
        <v>128</v>
      </c>
      <c r="BM152" s="223" t="s">
        <v>176</v>
      </c>
    </row>
    <row r="153" s="14" customFormat="1">
      <c r="A153" s="14"/>
      <c r="B153" s="236"/>
      <c r="C153" s="237"/>
      <c r="D153" s="227" t="s">
        <v>130</v>
      </c>
      <c r="E153" s="238" t="s">
        <v>1</v>
      </c>
      <c r="F153" s="239" t="s">
        <v>88</v>
      </c>
      <c r="G153" s="237"/>
      <c r="H153" s="240">
        <v>100</v>
      </c>
      <c r="I153" s="241"/>
      <c r="J153" s="237"/>
      <c r="K153" s="237"/>
      <c r="L153" s="242"/>
      <c r="M153" s="243"/>
      <c r="N153" s="244"/>
      <c r="O153" s="244"/>
      <c r="P153" s="244"/>
      <c r="Q153" s="244"/>
      <c r="R153" s="244"/>
      <c r="S153" s="244"/>
      <c r="T153" s="245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46" t="s">
        <v>130</v>
      </c>
      <c r="AU153" s="246" t="s">
        <v>87</v>
      </c>
      <c r="AV153" s="14" t="s">
        <v>87</v>
      </c>
      <c r="AW153" s="14" t="s">
        <v>32</v>
      </c>
      <c r="AX153" s="14" t="s">
        <v>81</v>
      </c>
      <c r="AY153" s="246" t="s">
        <v>122</v>
      </c>
    </row>
    <row r="154" s="2" customFormat="1" ht="21.75" customHeight="1">
      <c r="A154" s="38"/>
      <c r="B154" s="39"/>
      <c r="C154" s="212" t="s">
        <v>177</v>
      </c>
      <c r="D154" s="212" t="s">
        <v>124</v>
      </c>
      <c r="E154" s="213" t="s">
        <v>178</v>
      </c>
      <c r="F154" s="214" t="s">
        <v>179</v>
      </c>
      <c r="G154" s="215" t="s">
        <v>90</v>
      </c>
      <c r="H154" s="216">
        <v>100</v>
      </c>
      <c r="I154" s="217"/>
      <c r="J154" s="218">
        <f>ROUND(I154*H154,2)</f>
        <v>0</v>
      </c>
      <c r="K154" s="214" t="s">
        <v>127</v>
      </c>
      <c r="L154" s="44"/>
      <c r="M154" s="219" t="s">
        <v>1</v>
      </c>
      <c r="N154" s="220" t="s">
        <v>41</v>
      </c>
      <c r="O154" s="91"/>
      <c r="P154" s="221">
        <f>O154*H154</f>
        <v>0</v>
      </c>
      <c r="Q154" s="221">
        <v>0</v>
      </c>
      <c r="R154" s="221">
        <f>Q154*H154</f>
        <v>0</v>
      </c>
      <c r="S154" s="221">
        <v>0</v>
      </c>
      <c r="T154" s="22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3" t="s">
        <v>128</v>
      </c>
      <c r="AT154" s="223" t="s">
        <v>124</v>
      </c>
      <c r="AU154" s="223" t="s">
        <v>87</v>
      </c>
      <c r="AY154" s="17" t="s">
        <v>122</v>
      </c>
      <c r="BE154" s="224">
        <f>IF(N154="základní",J154,0)</f>
        <v>0</v>
      </c>
      <c r="BF154" s="224">
        <f>IF(N154="snížená",J154,0)</f>
        <v>0</v>
      </c>
      <c r="BG154" s="224">
        <f>IF(N154="zákl. přenesená",J154,0)</f>
        <v>0</v>
      </c>
      <c r="BH154" s="224">
        <f>IF(N154="sníž. přenesená",J154,0)</f>
        <v>0</v>
      </c>
      <c r="BI154" s="224">
        <f>IF(N154="nulová",J154,0)</f>
        <v>0</v>
      </c>
      <c r="BJ154" s="17" t="s">
        <v>81</v>
      </c>
      <c r="BK154" s="224">
        <f>ROUND(I154*H154,2)</f>
        <v>0</v>
      </c>
      <c r="BL154" s="17" t="s">
        <v>128</v>
      </c>
      <c r="BM154" s="223" t="s">
        <v>180</v>
      </c>
    </row>
    <row r="155" s="14" customFormat="1">
      <c r="A155" s="14"/>
      <c r="B155" s="236"/>
      <c r="C155" s="237"/>
      <c r="D155" s="227" t="s">
        <v>130</v>
      </c>
      <c r="E155" s="238" t="s">
        <v>1</v>
      </c>
      <c r="F155" s="239" t="s">
        <v>88</v>
      </c>
      <c r="G155" s="237"/>
      <c r="H155" s="240">
        <v>100</v>
      </c>
      <c r="I155" s="241"/>
      <c r="J155" s="237"/>
      <c r="K155" s="237"/>
      <c r="L155" s="242"/>
      <c r="M155" s="243"/>
      <c r="N155" s="244"/>
      <c r="O155" s="244"/>
      <c r="P155" s="244"/>
      <c r="Q155" s="244"/>
      <c r="R155" s="244"/>
      <c r="S155" s="244"/>
      <c r="T155" s="24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6" t="s">
        <v>130</v>
      </c>
      <c r="AU155" s="246" t="s">
        <v>87</v>
      </c>
      <c r="AV155" s="14" t="s">
        <v>87</v>
      </c>
      <c r="AW155" s="14" t="s">
        <v>32</v>
      </c>
      <c r="AX155" s="14" t="s">
        <v>81</v>
      </c>
      <c r="AY155" s="246" t="s">
        <v>122</v>
      </c>
    </row>
    <row r="156" s="12" customFormat="1" ht="22.8" customHeight="1">
      <c r="A156" s="12"/>
      <c r="B156" s="196"/>
      <c r="C156" s="197"/>
      <c r="D156" s="198" t="s">
        <v>75</v>
      </c>
      <c r="E156" s="210" t="s">
        <v>181</v>
      </c>
      <c r="F156" s="210" t="s">
        <v>182</v>
      </c>
      <c r="G156" s="197"/>
      <c r="H156" s="197"/>
      <c r="I156" s="200"/>
      <c r="J156" s="211">
        <f>BK156</f>
        <v>0</v>
      </c>
      <c r="K156" s="197"/>
      <c r="L156" s="202"/>
      <c r="M156" s="203"/>
      <c r="N156" s="204"/>
      <c r="O156" s="204"/>
      <c r="P156" s="205">
        <f>SUM(P157:P170)</f>
        <v>0</v>
      </c>
      <c r="Q156" s="204"/>
      <c r="R156" s="205">
        <f>SUM(R157:R170)</f>
        <v>0</v>
      </c>
      <c r="S156" s="204"/>
      <c r="T156" s="206">
        <f>SUM(T157:T170)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07" t="s">
        <v>81</v>
      </c>
      <c r="AT156" s="208" t="s">
        <v>75</v>
      </c>
      <c r="AU156" s="208" t="s">
        <v>81</v>
      </c>
      <c r="AY156" s="207" t="s">
        <v>122</v>
      </c>
      <c r="BK156" s="209">
        <f>SUM(BK157:BK170)</f>
        <v>0</v>
      </c>
    </row>
    <row r="157" s="2" customFormat="1" ht="21.75" customHeight="1">
      <c r="A157" s="38"/>
      <c r="B157" s="39"/>
      <c r="C157" s="212" t="s">
        <v>183</v>
      </c>
      <c r="D157" s="212" t="s">
        <v>124</v>
      </c>
      <c r="E157" s="213" t="s">
        <v>184</v>
      </c>
      <c r="F157" s="214" t="s">
        <v>185</v>
      </c>
      <c r="G157" s="215" t="s">
        <v>186</v>
      </c>
      <c r="H157" s="216">
        <v>518.41999999999996</v>
      </c>
      <c r="I157" s="217"/>
      <c r="J157" s="218">
        <f>ROUND(I157*H157,2)</f>
        <v>0</v>
      </c>
      <c r="K157" s="214" t="s">
        <v>127</v>
      </c>
      <c r="L157" s="44"/>
      <c r="M157" s="219" t="s">
        <v>1</v>
      </c>
      <c r="N157" s="220" t="s">
        <v>41</v>
      </c>
      <c r="O157" s="91"/>
      <c r="P157" s="221">
        <f>O157*H157</f>
        <v>0</v>
      </c>
      <c r="Q157" s="221">
        <v>0</v>
      </c>
      <c r="R157" s="221">
        <f>Q157*H157</f>
        <v>0</v>
      </c>
      <c r="S157" s="221">
        <v>0</v>
      </c>
      <c r="T157" s="222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3" t="s">
        <v>128</v>
      </c>
      <c r="AT157" s="223" t="s">
        <v>124</v>
      </c>
      <c r="AU157" s="223" t="s">
        <v>87</v>
      </c>
      <c r="AY157" s="17" t="s">
        <v>122</v>
      </c>
      <c r="BE157" s="224">
        <f>IF(N157="základní",J157,0)</f>
        <v>0</v>
      </c>
      <c r="BF157" s="224">
        <f>IF(N157="snížená",J157,0)</f>
        <v>0</v>
      </c>
      <c r="BG157" s="224">
        <f>IF(N157="zákl. přenesená",J157,0)</f>
        <v>0</v>
      </c>
      <c r="BH157" s="224">
        <f>IF(N157="sníž. přenesená",J157,0)</f>
        <v>0</v>
      </c>
      <c r="BI157" s="224">
        <f>IF(N157="nulová",J157,0)</f>
        <v>0</v>
      </c>
      <c r="BJ157" s="17" t="s">
        <v>81</v>
      </c>
      <c r="BK157" s="224">
        <f>ROUND(I157*H157,2)</f>
        <v>0</v>
      </c>
      <c r="BL157" s="17" t="s">
        <v>128</v>
      </c>
      <c r="BM157" s="223" t="s">
        <v>187</v>
      </c>
    </row>
    <row r="158" s="2" customFormat="1" ht="24.15" customHeight="1">
      <c r="A158" s="38"/>
      <c r="B158" s="39"/>
      <c r="C158" s="212" t="s">
        <v>188</v>
      </c>
      <c r="D158" s="212" t="s">
        <v>124</v>
      </c>
      <c r="E158" s="213" t="s">
        <v>189</v>
      </c>
      <c r="F158" s="214" t="s">
        <v>190</v>
      </c>
      <c r="G158" s="215" t="s">
        <v>186</v>
      </c>
      <c r="H158" s="216">
        <v>2592.0999999999999</v>
      </c>
      <c r="I158" s="217"/>
      <c r="J158" s="218">
        <f>ROUND(I158*H158,2)</f>
        <v>0</v>
      </c>
      <c r="K158" s="214" t="s">
        <v>127</v>
      </c>
      <c r="L158" s="44"/>
      <c r="M158" s="219" t="s">
        <v>1</v>
      </c>
      <c r="N158" s="220" t="s">
        <v>41</v>
      </c>
      <c r="O158" s="91"/>
      <c r="P158" s="221">
        <f>O158*H158</f>
        <v>0</v>
      </c>
      <c r="Q158" s="221">
        <v>0</v>
      </c>
      <c r="R158" s="221">
        <f>Q158*H158</f>
        <v>0</v>
      </c>
      <c r="S158" s="221">
        <v>0</v>
      </c>
      <c r="T158" s="22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128</v>
      </c>
      <c r="AT158" s="223" t="s">
        <v>124</v>
      </c>
      <c r="AU158" s="223" t="s">
        <v>87</v>
      </c>
      <c r="AY158" s="17" t="s">
        <v>122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81</v>
      </c>
      <c r="BK158" s="224">
        <f>ROUND(I158*H158,2)</f>
        <v>0</v>
      </c>
      <c r="BL158" s="17" t="s">
        <v>128</v>
      </c>
      <c r="BM158" s="223" t="s">
        <v>191</v>
      </c>
    </row>
    <row r="159" s="2" customFormat="1">
      <c r="A159" s="38"/>
      <c r="B159" s="39"/>
      <c r="C159" s="40"/>
      <c r="D159" s="227" t="s">
        <v>192</v>
      </c>
      <c r="E159" s="40"/>
      <c r="F159" s="258" t="s">
        <v>193</v>
      </c>
      <c r="G159" s="40"/>
      <c r="H159" s="40"/>
      <c r="I159" s="259"/>
      <c r="J159" s="40"/>
      <c r="K159" s="40"/>
      <c r="L159" s="44"/>
      <c r="M159" s="260"/>
      <c r="N159" s="261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192</v>
      </c>
      <c r="AU159" s="17" t="s">
        <v>87</v>
      </c>
    </row>
    <row r="160" s="14" customFormat="1">
      <c r="A160" s="14"/>
      <c r="B160" s="236"/>
      <c r="C160" s="237"/>
      <c r="D160" s="227" t="s">
        <v>130</v>
      </c>
      <c r="E160" s="238" t="s">
        <v>1</v>
      </c>
      <c r="F160" s="239" t="s">
        <v>194</v>
      </c>
      <c r="G160" s="237"/>
      <c r="H160" s="240">
        <v>2592.0999999999999</v>
      </c>
      <c r="I160" s="241"/>
      <c r="J160" s="237"/>
      <c r="K160" s="237"/>
      <c r="L160" s="242"/>
      <c r="M160" s="243"/>
      <c r="N160" s="244"/>
      <c r="O160" s="244"/>
      <c r="P160" s="244"/>
      <c r="Q160" s="244"/>
      <c r="R160" s="244"/>
      <c r="S160" s="244"/>
      <c r="T160" s="24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6" t="s">
        <v>130</v>
      </c>
      <c r="AU160" s="246" t="s">
        <v>87</v>
      </c>
      <c r="AV160" s="14" t="s">
        <v>87</v>
      </c>
      <c r="AW160" s="14" t="s">
        <v>32</v>
      </c>
      <c r="AX160" s="14" t="s">
        <v>81</v>
      </c>
      <c r="AY160" s="246" t="s">
        <v>122</v>
      </c>
    </row>
    <row r="161" s="2" customFormat="1" ht="21.75" customHeight="1">
      <c r="A161" s="38"/>
      <c r="B161" s="39"/>
      <c r="C161" s="212" t="s">
        <v>195</v>
      </c>
      <c r="D161" s="212" t="s">
        <v>124</v>
      </c>
      <c r="E161" s="213" t="s">
        <v>196</v>
      </c>
      <c r="F161" s="214" t="s">
        <v>197</v>
      </c>
      <c r="G161" s="215" t="s">
        <v>186</v>
      </c>
      <c r="H161" s="216">
        <v>193.19999999999999</v>
      </c>
      <c r="I161" s="217"/>
      <c r="J161" s="218">
        <f>ROUND(I161*H161,2)</f>
        <v>0</v>
      </c>
      <c r="K161" s="214" t="s">
        <v>127</v>
      </c>
      <c r="L161" s="44"/>
      <c r="M161" s="219" t="s">
        <v>1</v>
      </c>
      <c r="N161" s="220" t="s">
        <v>41</v>
      </c>
      <c r="O161" s="91"/>
      <c r="P161" s="221">
        <f>O161*H161</f>
        <v>0</v>
      </c>
      <c r="Q161" s="221">
        <v>0</v>
      </c>
      <c r="R161" s="221">
        <f>Q161*H161</f>
        <v>0</v>
      </c>
      <c r="S161" s="221">
        <v>0</v>
      </c>
      <c r="T161" s="22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3" t="s">
        <v>128</v>
      </c>
      <c r="AT161" s="223" t="s">
        <v>124</v>
      </c>
      <c r="AU161" s="223" t="s">
        <v>87</v>
      </c>
      <c r="AY161" s="17" t="s">
        <v>122</v>
      </c>
      <c r="BE161" s="224">
        <f>IF(N161="základní",J161,0)</f>
        <v>0</v>
      </c>
      <c r="BF161" s="224">
        <f>IF(N161="snížená",J161,0)</f>
        <v>0</v>
      </c>
      <c r="BG161" s="224">
        <f>IF(N161="zákl. přenesená",J161,0)</f>
        <v>0</v>
      </c>
      <c r="BH161" s="224">
        <f>IF(N161="sníž. přenesená",J161,0)</f>
        <v>0</v>
      </c>
      <c r="BI161" s="224">
        <f>IF(N161="nulová",J161,0)</f>
        <v>0</v>
      </c>
      <c r="BJ161" s="17" t="s">
        <v>81</v>
      </c>
      <c r="BK161" s="224">
        <f>ROUND(I161*H161,2)</f>
        <v>0</v>
      </c>
      <c r="BL161" s="17" t="s">
        <v>128</v>
      </c>
      <c r="BM161" s="223" t="s">
        <v>198</v>
      </c>
    </row>
    <row r="162" s="2" customFormat="1" ht="24.15" customHeight="1">
      <c r="A162" s="38"/>
      <c r="B162" s="39"/>
      <c r="C162" s="212" t="s">
        <v>8</v>
      </c>
      <c r="D162" s="212" t="s">
        <v>124</v>
      </c>
      <c r="E162" s="213" t="s">
        <v>199</v>
      </c>
      <c r="F162" s="214" t="s">
        <v>200</v>
      </c>
      <c r="G162" s="215" t="s">
        <v>186</v>
      </c>
      <c r="H162" s="216">
        <v>966</v>
      </c>
      <c r="I162" s="217"/>
      <c r="J162" s="218">
        <f>ROUND(I162*H162,2)</f>
        <v>0</v>
      </c>
      <c r="K162" s="214" t="s">
        <v>127</v>
      </c>
      <c r="L162" s="44"/>
      <c r="M162" s="219" t="s">
        <v>1</v>
      </c>
      <c r="N162" s="220" t="s">
        <v>41</v>
      </c>
      <c r="O162" s="91"/>
      <c r="P162" s="221">
        <f>O162*H162</f>
        <v>0</v>
      </c>
      <c r="Q162" s="221">
        <v>0</v>
      </c>
      <c r="R162" s="221">
        <f>Q162*H162</f>
        <v>0</v>
      </c>
      <c r="S162" s="221">
        <v>0</v>
      </c>
      <c r="T162" s="22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3" t="s">
        <v>128</v>
      </c>
      <c r="AT162" s="223" t="s">
        <v>124</v>
      </c>
      <c r="AU162" s="223" t="s">
        <v>87</v>
      </c>
      <c r="AY162" s="17" t="s">
        <v>122</v>
      </c>
      <c r="BE162" s="224">
        <f>IF(N162="základní",J162,0)</f>
        <v>0</v>
      </c>
      <c r="BF162" s="224">
        <f>IF(N162="snížená",J162,0)</f>
        <v>0</v>
      </c>
      <c r="BG162" s="224">
        <f>IF(N162="zákl. přenesená",J162,0)</f>
        <v>0</v>
      </c>
      <c r="BH162" s="224">
        <f>IF(N162="sníž. přenesená",J162,0)</f>
        <v>0</v>
      </c>
      <c r="BI162" s="224">
        <f>IF(N162="nulová",J162,0)</f>
        <v>0</v>
      </c>
      <c r="BJ162" s="17" t="s">
        <v>81</v>
      </c>
      <c r="BK162" s="224">
        <f>ROUND(I162*H162,2)</f>
        <v>0</v>
      </c>
      <c r="BL162" s="17" t="s">
        <v>128</v>
      </c>
      <c r="BM162" s="223" t="s">
        <v>201</v>
      </c>
    </row>
    <row r="163" s="14" customFormat="1">
      <c r="A163" s="14"/>
      <c r="B163" s="236"/>
      <c r="C163" s="237"/>
      <c r="D163" s="227" t="s">
        <v>130</v>
      </c>
      <c r="E163" s="238" t="s">
        <v>1</v>
      </c>
      <c r="F163" s="239" t="s">
        <v>202</v>
      </c>
      <c r="G163" s="237"/>
      <c r="H163" s="240">
        <v>966</v>
      </c>
      <c r="I163" s="241"/>
      <c r="J163" s="237"/>
      <c r="K163" s="237"/>
      <c r="L163" s="242"/>
      <c r="M163" s="243"/>
      <c r="N163" s="244"/>
      <c r="O163" s="244"/>
      <c r="P163" s="244"/>
      <c r="Q163" s="244"/>
      <c r="R163" s="244"/>
      <c r="S163" s="244"/>
      <c r="T163" s="245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46" t="s">
        <v>130</v>
      </c>
      <c r="AU163" s="246" t="s">
        <v>87</v>
      </c>
      <c r="AV163" s="14" t="s">
        <v>87</v>
      </c>
      <c r="AW163" s="14" t="s">
        <v>32</v>
      </c>
      <c r="AX163" s="14" t="s">
        <v>81</v>
      </c>
      <c r="AY163" s="246" t="s">
        <v>122</v>
      </c>
    </row>
    <row r="164" s="2" customFormat="1" ht="33" customHeight="1">
      <c r="A164" s="38"/>
      <c r="B164" s="39"/>
      <c r="C164" s="212" t="s">
        <v>203</v>
      </c>
      <c r="D164" s="212" t="s">
        <v>124</v>
      </c>
      <c r="E164" s="213" t="s">
        <v>204</v>
      </c>
      <c r="F164" s="214" t="s">
        <v>205</v>
      </c>
      <c r="G164" s="215" t="s">
        <v>186</v>
      </c>
      <c r="H164" s="216">
        <v>311.05200000000002</v>
      </c>
      <c r="I164" s="217"/>
      <c r="J164" s="218">
        <f>ROUND(I164*H164,2)</f>
        <v>0</v>
      </c>
      <c r="K164" s="214" t="s">
        <v>127</v>
      </c>
      <c r="L164" s="44"/>
      <c r="M164" s="219" t="s">
        <v>1</v>
      </c>
      <c r="N164" s="220" t="s">
        <v>41</v>
      </c>
      <c r="O164" s="91"/>
      <c r="P164" s="221">
        <f>O164*H164</f>
        <v>0</v>
      </c>
      <c r="Q164" s="221">
        <v>0</v>
      </c>
      <c r="R164" s="221">
        <f>Q164*H164</f>
        <v>0</v>
      </c>
      <c r="S164" s="221">
        <v>0</v>
      </c>
      <c r="T164" s="22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3" t="s">
        <v>128</v>
      </c>
      <c r="AT164" s="223" t="s">
        <v>124</v>
      </c>
      <c r="AU164" s="223" t="s">
        <v>87</v>
      </c>
      <c r="AY164" s="17" t="s">
        <v>122</v>
      </c>
      <c r="BE164" s="224">
        <f>IF(N164="základní",J164,0)</f>
        <v>0</v>
      </c>
      <c r="BF164" s="224">
        <f>IF(N164="snížená",J164,0)</f>
        <v>0</v>
      </c>
      <c r="BG164" s="224">
        <f>IF(N164="zákl. přenesená",J164,0)</f>
        <v>0</v>
      </c>
      <c r="BH164" s="224">
        <f>IF(N164="sníž. přenesená",J164,0)</f>
        <v>0</v>
      </c>
      <c r="BI164" s="224">
        <f>IF(N164="nulová",J164,0)</f>
        <v>0</v>
      </c>
      <c r="BJ164" s="17" t="s">
        <v>81</v>
      </c>
      <c r="BK164" s="224">
        <f>ROUND(I164*H164,2)</f>
        <v>0</v>
      </c>
      <c r="BL164" s="17" t="s">
        <v>128</v>
      </c>
      <c r="BM164" s="223" t="s">
        <v>206</v>
      </c>
    </row>
    <row r="165" s="2" customFormat="1">
      <c r="A165" s="38"/>
      <c r="B165" s="39"/>
      <c r="C165" s="40"/>
      <c r="D165" s="227" t="s">
        <v>192</v>
      </c>
      <c r="E165" s="40"/>
      <c r="F165" s="258" t="s">
        <v>207</v>
      </c>
      <c r="G165" s="40"/>
      <c r="H165" s="40"/>
      <c r="I165" s="259"/>
      <c r="J165" s="40"/>
      <c r="K165" s="40"/>
      <c r="L165" s="44"/>
      <c r="M165" s="260"/>
      <c r="N165" s="261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192</v>
      </c>
      <c r="AU165" s="17" t="s">
        <v>87</v>
      </c>
    </row>
    <row r="166" s="14" customFormat="1">
      <c r="A166" s="14"/>
      <c r="B166" s="236"/>
      <c r="C166" s="237"/>
      <c r="D166" s="227" t="s">
        <v>130</v>
      </c>
      <c r="E166" s="238" t="s">
        <v>1</v>
      </c>
      <c r="F166" s="239" t="s">
        <v>208</v>
      </c>
      <c r="G166" s="237"/>
      <c r="H166" s="240">
        <v>311.05200000000002</v>
      </c>
      <c r="I166" s="241"/>
      <c r="J166" s="237"/>
      <c r="K166" s="237"/>
      <c r="L166" s="242"/>
      <c r="M166" s="243"/>
      <c r="N166" s="244"/>
      <c r="O166" s="244"/>
      <c r="P166" s="244"/>
      <c r="Q166" s="244"/>
      <c r="R166" s="244"/>
      <c r="S166" s="244"/>
      <c r="T166" s="245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46" t="s">
        <v>130</v>
      </c>
      <c r="AU166" s="246" t="s">
        <v>87</v>
      </c>
      <c r="AV166" s="14" t="s">
        <v>87</v>
      </c>
      <c r="AW166" s="14" t="s">
        <v>32</v>
      </c>
      <c r="AX166" s="14" t="s">
        <v>81</v>
      </c>
      <c r="AY166" s="246" t="s">
        <v>122</v>
      </c>
    </row>
    <row r="167" s="2" customFormat="1" ht="37.8" customHeight="1">
      <c r="A167" s="38"/>
      <c r="B167" s="39"/>
      <c r="C167" s="212" t="s">
        <v>209</v>
      </c>
      <c r="D167" s="212" t="s">
        <v>124</v>
      </c>
      <c r="E167" s="213" t="s">
        <v>210</v>
      </c>
      <c r="F167" s="214" t="s">
        <v>211</v>
      </c>
      <c r="G167" s="215" t="s">
        <v>186</v>
      </c>
      <c r="H167" s="216">
        <v>193.19999999999999</v>
      </c>
      <c r="I167" s="217"/>
      <c r="J167" s="218">
        <f>ROUND(I167*H167,2)</f>
        <v>0</v>
      </c>
      <c r="K167" s="214" t="s">
        <v>127</v>
      </c>
      <c r="L167" s="44"/>
      <c r="M167" s="219" t="s">
        <v>1</v>
      </c>
      <c r="N167" s="220" t="s">
        <v>41</v>
      </c>
      <c r="O167" s="91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128</v>
      </c>
      <c r="AT167" s="223" t="s">
        <v>124</v>
      </c>
      <c r="AU167" s="223" t="s">
        <v>87</v>
      </c>
      <c r="AY167" s="17" t="s">
        <v>122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81</v>
      </c>
      <c r="BK167" s="224">
        <f>ROUND(I167*H167,2)</f>
        <v>0</v>
      </c>
      <c r="BL167" s="17" t="s">
        <v>128</v>
      </c>
      <c r="BM167" s="223" t="s">
        <v>212</v>
      </c>
    </row>
    <row r="168" s="2" customFormat="1" ht="44.25" customHeight="1">
      <c r="A168" s="38"/>
      <c r="B168" s="39"/>
      <c r="C168" s="212" t="s">
        <v>213</v>
      </c>
      <c r="D168" s="212" t="s">
        <v>124</v>
      </c>
      <c r="E168" s="213" t="s">
        <v>214</v>
      </c>
      <c r="F168" s="214" t="s">
        <v>215</v>
      </c>
      <c r="G168" s="215" t="s">
        <v>186</v>
      </c>
      <c r="H168" s="216">
        <v>207.368</v>
      </c>
      <c r="I168" s="217"/>
      <c r="J168" s="218">
        <f>ROUND(I168*H168,2)</f>
        <v>0</v>
      </c>
      <c r="K168" s="214" t="s">
        <v>127</v>
      </c>
      <c r="L168" s="44"/>
      <c r="M168" s="219" t="s">
        <v>1</v>
      </c>
      <c r="N168" s="220" t="s">
        <v>41</v>
      </c>
      <c r="O168" s="91"/>
      <c r="P168" s="221">
        <f>O168*H168</f>
        <v>0</v>
      </c>
      <c r="Q168" s="221">
        <v>0</v>
      </c>
      <c r="R168" s="221">
        <f>Q168*H168</f>
        <v>0</v>
      </c>
      <c r="S168" s="221">
        <v>0</v>
      </c>
      <c r="T168" s="22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3" t="s">
        <v>128</v>
      </c>
      <c r="AT168" s="223" t="s">
        <v>124</v>
      </c>
      <c r="AU168" s="223" t="s">
        <v>87</v>
      </c>
      <c r="AY168" s="17" t="s">
        <v>122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7" t="s">
        <v>81</v>
      </c>
      <c r="BK168" s="224">
        <f>ROUND(I168*H168,2)</f>
        <v>0</v>
      </c>
      <c r="BL168" s="17" t="s">
        <v>128</v>
      </c>
      <c r="BM168" s="223" t="s">
        <v>216</v>
      </c>
    </row>
    <row r="169" s="2" customFormat="1">
      <c r="A169" s="38"/>
      <c r="B169" s="39"/>
      <c r="C169" s="40"/>
      <c r="D169" s="227" t="s">
        <v>192</v>
      </c>
      <c r="E169" s="40"/>
      <c r="F169" s="258" t="s">
        <v>217</v>
      </c>
      <c r="G169" s="40"/>
      <c r="H169" s="40"/>
      <c r="I169" s="259"/>
      <c r="J169" s="40"/>
      <c r="K169" s="40"/>
      <c r="L169" s="44"/>
      <c r="M169" s="260"/>
      <c r="N169" s="261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192</v>
      </c>
      <c r="AU169" s="17" t="s">
        <v>87</v>
      </c>
    </row>
    <row r="170" s="14" customFormat="1">
      <c r="A170" s="14"/>
      <c r="B170" s="236"/>
      <c r="C170" s="237"/>
      <c r="D170" s="227" t="s">
        <v>130</v>
      </c>
      <c r="E170" s="238" t="s">
        <v>1</v>
      </c>
      <c r="F170" s="239" t="s">
        <v>218</v>
      </c>
      <c r="G170" s="237"/>
      <c r="H170" s="240">
        <v>207.368</v>
      </c>
      <c r="I170" s="241"/>
      <c r="J170" s="237"/>
      <c r="K170" s="237"/>
      <c r="L170" s="242"/>
      <c r="M170" s="243"/>
      <c r="N170" s="244"/>
      <c r="O170" s="244"/>
      <c r="P170" s="244"/>
      <c r="Q170" s="244"/>
      <c r="R170" s="244"/>
      <c r="S170" s="244"/>
      <c r="T170" s="245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6" t="s">
        <v>130</v>
      </c>
      <c r="AU170" s="246" t="s">
        <v>87</v>
      </c>
      <c r="AV170" s="14" t="s">
        <v>87</v>
      </c>
      <c r="AW170" s="14" t="s">
        <v>32</v>
      </c>
      <c r="AX170" s="14" t="s">
        <v>81</v>
      </c>
      <c r="AY170" s="246" t="s">
        <v>122</v>
      </c>
    </row>
    <row r="171" s="12" customFormat="1" ht="22.8" customHeight="1">
      <c r="A171" s="12"/>
      <c r="B171" s="196"/>
      <c r="C171" s="197"/>
      <c r="D171" s="198" t="s">
        <v>75</v>
      </c>
      <c r="E171" s="210" t="s">
        <v>219</v>
      </c>
      <c r="F171" s="210" t="s">
        <v>220</v>
      </c>
      <c r="G171" s="197"/>
      <c r="H171" s="197"/>
      <c r="I171" s="200"/>
      <c r="J171" s="211">
        <f>BK171</f>
        <v>0</v>
      </c>
      <c r="K171" s="197"/>
      <c r="L171" s="202"/>
      <c r="M171" s="203"/>
      <c r="N171" s="204"/>
      <c r="O171" s="204"/>
      <c r="P171" s="205">
        <f>P172</f>
        <v>0</v>
      </c>
      <c r="Q171" s="204"/>
      <c r="R171" s="205">
        <f>R172</f>
        <v>0</v>
      </c>
      <c r="S171" s="204"/>
      <c r="T171" s="206">
        <f>T172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07" t="s">
        <v>81</v>
      </c>
      <c r="AT171" s="208" t="s">
        <v>75</v>
      </c>
      <c r="AU171" s="208" t="s">
        <v>81</v>
      </c>
      <c r="AY171" s="207" t="s">
        <v>122</v>
      </c>
      <c r="BK171" s="209">
        <f>BK172</f>
        <v>0</v>
      </c>
    </row>
    <row r="172" s="2" customFormat="1" ht="33" customHeight="1">
      <c r="A172" s="38"/>
      <c r="B172" s="39"/>
      <c r="C172" s="212" t="s">
        <v>221</v>
      </c>
      <c r="D172" s="212" t="s">
        <v>124</v>
      </c>
      <c r="E172" s="213" t="s">
        <v>222</v>
      </c>
      <c r="F172" s="214" t="s">
        <v>223</v>
      </c>
      <c r="G172" s="215" t="s">
        <v>186</v>
      </c>
      <c r="H172" s="216">
        <v>14.856999999999999</v>
      </c>
      <c r="I172" s="217"/>
      <c r="J172" s="218">
        <f>ROUND(I172*H172,2)</f>
        <v>0</v>
      </c>
      <c r="K172" s="214" t="s">
        <v>127</v>
      </c>
      <c r="L172" s="44"/>
      <c r="M172" s="219" t="s">
        <v>1</v>
      </c>
      <c r="N172" s="220" t="s">
        <v>41</v>
      </c>
      <c r="O172" s="91"/>
      <c r="P172" s="221">
        <f>O172*H172</f>
        <v>0</v>
      </c>
      <c r="Q172" s="221">
        <v>0</v>
      </c>
      <c r="R172" s="221">
        <f>Q172*H172</f>
        <v>0</v>
      </c>
      <c r="S172" s="221">
        <v>0</v>
      </c>
      <c r="T172" s="22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3" t="s">
        <v>128</v>
      </c>
      <c r="AT172" s="223" t="s">
        <v>124</v>
      </c>
      <c r="AU172" s="223" t="s">
        <v>87</v>
      </c>
      <c r="AY172" s="17" t="s">
        <v>122</v>
      </c>
      <c r="BE172" s="224">
        <f>IF(N172="základní",J172,0)</f>
        <v>0</v>
      </c>
      <c r="BF172" s="224">
        <f>IF(N172="snížená",J172,0)</f>
        <v>0</v>
      </c>
      <c r="BG172" s="224">
        <f>IF(N172="zákl. přenesená",J172,0)</f>
        <v>0</v>
      </c>
      <c r="BH172" s="224">
        <f>IF(N172="sníž. přenesená",J172,0)</f>
        <v>0</v>
      </c>
      <c r="BI172" s="224">
        <f>IF(N172="nulová",J172,0)</f>
        <v>0</v>
      </c>
      <c r="BJ172" s="17" t="s">
        <v>81</v>
      </c>
      <c r="BK172" s="224">
        <f>ROUND(I172*H172,2)</f>
        <v>0</v>
      </c>
      <c r="BL172" s="17" t="s">
        <v>128</v>
      </c>
      <c r="BM172" s="223" t="s">
        <v>224</v>
      </c>
    </row>
    <row r="173" s="12" customFormat="1" ht="25.92" customHeight="1">
      <c r="A173" s="12"/>
      <c r="B173" s="196"/>
      <c r="C173" s="197"/>
      <c r="D173" s="198" t="s">
        <v>75</v>
      </c>
      <c r="E173" s="199" t="s">
        <v>225</v>
      </c>
      <c r="F173" s="199" t="s">
        <v>226</v>
      </c>
      <c r="G173" s="197"/>
      <c r="H173" s="197"/>
      <c r="I173" s="200"/>
      <c r="J173" s="201">
        <f>BK173</f>
        <v>0</v>
      </c>
      <c r="K173" s="197"/>
      <c r="L173" s="202"/>
      <c r="M173" s="203"/>
      <c r="N173" s="204"/>
      <c r="O173" s="204"/>
      <c r="P173" s="205">
        <f>P174+P177</f>
        <v>0</v>
      </c>
      <c r="Q173" s="204"/>
      <c r="R173" s="205">
        <f>R174+R177</f>
        <v>0</v>
      </c>
      <c r="S173" s="204"/>
      <c r="T173" s="206">
        <f>T174+T177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07" t="s">
        <v>144</v>
      </c>
      <c r="AT173" s="208" t="s">
        <v>75</v>
      </c>
      <c r="AU173" s="208" t="s">
        <v>76</v>
      </c>
      <c r="AY173" s="207" t="s">
        <v>122</v>
      </c>
      <c r="BK173" s="209">
        <f>BK174+BK177</f>
        <v>0</v>
      </c>
    </row>
    <row r="174" s="12" customFormat="1" ht="22.8" customHeight="1">
      <c r="A174" s="12"/>
      <c r="B174" s="196"/>
      <c r="C174" s="197"/>
      <c r="D174" s="198" t="s">
        <v>75</v>
      </c>
      <c r="E174" s="210" t="s">
        <v>227</v>
      </c>
      <c r="F174" s="210" t="s">
        <v>228</v>
      </c>
      <c r="G174" s="197"/>
      <c r="H174" s="197"/>
      <c r="I174" s="200"/>
      <c r="J174" s="211">
        <f>BK174</f>
        <v>0</v>
      </c>
      <c r="K174" s="197"/>
      <c r="L174" s="202"/>
      <c r="M174" s="203"/>
      <c r="N174" s="204"/>
      <c r="O174" s="204"/>
      <c r="P174" s="205">
        <f>SUM(P175:P176)</f>
        <v>0</v>
      </c>
      <c r="Q174" s="204"/>
      <c r="R174" s="205">
        <f>SUM(R175:R176)</f>
        <v>0</v>
      </c>
      <c r="S174" s="204"/>
      <c r="T174" s="206">
        <f>SUM(T175:T176)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7" t="s">
        <v>144</v>
      </c>
      <c r="AT174" s="208" t="s">
        <v>75</v>
      </c>
      <c r="AU174" s="208" t="s">
        <v>81</v>
      </c>
      <c r="AY174" s="207" t="s">
        <v>122</v>
      </c>
      <c r="BK174" s="209">
        <f>SUM(BK175:BK176)</f>
        <v>0</v>
      </c>
    </row>
    <row r="175" s="2" customFormat="1" ht="16.5" customHeight="1">
      <c r="A175" s="38"/>
      <c r="B175" s="39"/>
      <c r="C175" s="212" t="s">
        <v>229</v>
      </c>
      <c r="D175" s="212" t="s">
        <v>124</v>
      </c>
      <c r="E175" s="213" t="s">
        <v>230</v>
      </c>
      <c r="F175" s="214" t="s">
        <v>228</v>
      </c>
      <c r="G175" s="215" t="s">
        <v>231</v>
      </c>
      <c r="H175" s="216">
        <v>1</v>
      </c>
      <c r="I175" s="217"/>
      <c r="J175" s="218">
        <f>ROUND(I175*H175,2)</f>
        <v>0</v>
      </c>
      <c r="K175" s="214" t="s">
        <v>127</v>
      </c>
      <c r="L175" s="44"/>
      <c r="M175" s="219" t="s">
        <v>1</v>
      </c>
      <c r="N175" s="220" t="s">
        <v>41</v>
      </c>
      <c r="O175" s="91"/>
      <c r="P175" s="221">
        <f>O175*H175</f>
        <v>0</v>
      </c>
      <c r="Q175" s="221">
        <v>0</v>
      </c>
      <c r="R175" s="221">
        <f>Q175*H175</f>
        <v>0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232</v>
      </c>
      <c r="AT175" s="223" t="s">
        <v>124</v>
      </c>
      <c r="AU175" s="223" t="s">
        <v>87</v>
      </c>
      <c r="AY175" s="17" t="s">
        <v>122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81</v>
      </c>
      <c r="BK175" s="224">
        <f>ROUND(I175*H175,2)</f>
        <v>0</v>
      </c>
      <c r="BL175" s="17" t="s">
        <v>232</v>
      </c>
      <c r="BM175" s="223" t="s">
        <v>233</v>
      </c>
    </row>
    <row r="176" s="14" customFormat="1">
      <c r="A176" s="14"/>
      <c r="B176" s="236"/>
      <c r="C176" s="237"/>
      <c r="D176" s="227" t="s">
        <v>130</v>
      </c>
      <c r="E176" s="238" t="s">
        <v>1</v>
      </c>
      <c r="F176" s="239" t="s">
        <v>234</v>
      </c>
      <c r="G176" s="237"/>
      <c r="H176" s="240">
        <v>1</v>
      </c>
      <c r="I176" s="241"/>
      <c r="J176" s="237"/>
      <c r="K176" s="237"/>
      <c r="L176" s="242"/>
      <c r="M176" s="243"/>
      <c r="N176" s="244"/>
      <c r="O176" s="244"/>
      <c r="P176" s="244"/>
      <c r="Q176" s="244"/>
      <c r="R176" s="244"/>
      <c r="S176" s="244"/>
      <c r="T176" s="245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6" t="s">
        <v>130</v>
      </c>
      <c r="AU176" s="246" t="s">
        <v>87</v>
      </c>
      <c r="AV176" s="14" t="s">
        <v>87</v>
      </c>
      <c r="AW176" s="14" t="s">
        <v>32</v>
      </c>
      <c r="AX176" s="14" t="s">
        <v>81</v>
      </c>
      <c r="AY176" s="246" t="s">
        <v>122</v>
      </c>
    </row>
    <row r="177" s="12" customFormat="1" ht="22.8" customHeight="1">
      <c r="A177" s="12"/>
      <c r="B177" s="196"/>
      <c r="C177" s="197"/>
      <c r="D177" s="198" t="s">
        <v>75</v>
      </c>
      <c r="E177" s="210" t="s">
        <v>235</v>
      </c>
      <c r="F177" s="210" t="s">
        <v>236</v>
      </c>
      <c r="G177" s="197"/>
      <c r="H177" s="197"/>
      <c r="I177" s="200"/>
      <c r="J177" s="211">
        <f>BK177</f>
        <v>0</v>
      </c>
      <c r="K177" s="197"/>
      <c r="L177" s="202"/>
      <c r="M177" s="203"/>
      <c r="N177" s="204"/>
      <c r="O177" s="204"/>
      <c r="P177" s="205">
        <f>SUM(P178:P183)</f>
        <v>0</v>
      </c>
      <c r="Q177" s="204"/>
      <c r="R177" s="205">
        <f>SUM(R178:R183)</f>
        <v>0</v>
      </c>
      <c r="S177" s="204"/>
      <c r="T177" s="206">
        <f>SUM(T178:T183)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07" t="s">
        <v>144</v>
      </c>
      <c r="AT177" s="208" t="s">
        <v>75</v>
      </c>
      <c r="AU177" s="208" t="s">
        <v>81</v>
      </c>
      <c r="AY177" s="207" t="s">
        <v>122</v>
      </c>
      <c r="BK177" s="209">
        <f>SUM(BK178:BK183)</f>
        <v>0</v>
      </c>
    </row>
    <row r="178" s="2" customFormat="1" ht="16.5" customHeight="1">
      <c r="A178" s="38"/>
      <c r="B178" s="39"/>
      <c r="C178" s="212" t="s">
        <v>7</v>
      </c>
      <c r="D178" s="212" t="s">
        <v>124</v>
      </c>
      <c r="E178" s="213" t="s">
        <v>237</v>
      </c>
      <c r="F178" s="214" t="s">
        <v>236</v>
      </c>
      <c r="G178" s="215" t="s">
        <v>238</v>
      </c>
      <c r="H178" s="216">
        <v>1</v>
      </c>
      <c r="I178" s="217"/>
      <c r="J178" s="218">
        <f>ROUND(I178*H178,2)</f>
        <v>0</v>
      </c>
      <c r="K178" s="214" t="s">
        <v>127</v>
      </c>
      <c r="L178" s="44"/>
      <c r="M178" s="219" t="s">
        <v>1</v>
      </c>
      <c r="N178" s="220" t="s">
        <v>41</v>
      </c>
      <c r="O178" s="91"/>
      <c r="P178" s="221">
        <f>O178*H178</f>
        <v>0</v>
      </c>
      <c r="Q178" s="221">
        <v>0</v>
      </c>
      <c r="R178" s="221">
        <f>Q178*H178</f>
        <v>0</v>
      </c>
      <c r="S178" s="221">
        <v>0</v>
      </c>
      <c r="T178" s="22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3" t="s">
        <v>232</v>
      </c>
      <c r="AT178" s="223" t="s">
        <v>124</v>
      </c>
      <c r="AU178" s="223" t="s">
        <v>87</v>
      </c>
      <c r="AY178" s="17" t="s">
        <v>122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7" t="s">
        <v>81</v>
      </c>
      <c r="BK178" s="224">
        <f>ROUND(I178*H178,2)</f>
        <v>0</v>
      </c>
      <c r="BL178" s="17" t="s">
        <v>232</v>
      </c>
      <c r="BM178" s="223" t="s">
        <v>239</v>
      </c>
    </row>
    <row r="179" s="2" customFormat="1" ht="16.5" customHeight="1">
      <c r="A179" s="38"/>
      <c r="B179" s="39"/>
      <c r="C179" s="212" t="s">
        <v>240</v>
      </c>
      <c r="D179" s="212" t="s">
        <v>124</v>
      </c>
      <c r="E179" s="213" t="s">
        <v>241</v>
      </c>
      <c r="F179" s="214" t="s">
        <v>242</v>
      </c>
      <c r="G179" s="215" t="s">
        <v>243</v>
      </c>
      <c r="H179" s="216">
        <v>1</v>
      </c>
      <c r="I179" s="217"/>
      <c r="J179" s="218">
        <f>ROUND(I179*H179,2)</f>
        <v>0</v>
      </c>
      <c r="K179" s="214" t="s">
        <v>127</v>
      </c>
      <c r="L179" s="44"/>
      <c r="M179" s="219" t="s">
        <v>1</v>
      </c>
      <c r="N179" s="220" t="s">
        <v>41</v>
      </c>
      <c r="O179" s="91"/>
      <c r="P179" s="221">
        <f>O179*H179</f>
        <v>0</v>
      </c>
      <c r="Q179" s="221">
        <v>0</v>
      </c>
      <c r="R179" s="221">
        <f>Q179*H179</f>
        <v>0</v>
      </c>
      <c r="S179" s="221">
        <v>0</v>
      </c>
      <c r="T179" s="22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3" t="s">
        <v>232</v>
      </c>
      <c r="AT179" s="223" t="s">
        <v>124</v>
      </c>
      <c r="AU179" s="223" t="s">
        <v>87</v>
      </c>
      <c r="AY179" s="17" t="s">
        <v>122</v>
      </c>
      <c r="BE179" s="224">
        <f>IF(N179="základní",J179,0)</f>
        <v>0</v>
      </c>
      <c r="BF179" s="224">
        <f>IF(N179="snížená",J179,0)</f>
        <v>0</v>
      </c>
      <c r="BG179" s="224">
        <f>IF(N179="zákl. přenesená",J179,0)</f>
        <v>0</v>
      </c>
      <c r="BH179" s="224">
        <f>IF(N179="sníž. přenesená",J179,0)</f>
        <v>0</v>
      </c>
      <c r="BI179" s="224">
        <f>IF(N179="nulová",J179,0)</f>
        <v>0</v>
      </c>
      <c r="BJ179" s="17" t="s">
        <v>81</v>
      </c>
      <c r="BK179" s="224">
        <f>ROUND(I179*H179,2)</f>
        <v>0</v>
      </c>
      <c r="BL179" s="17" t="s">
        <v>232</v>
      </c>
      <c r="BM179" s="223" t="s">
        <v>244</v>
      </c>
    </row>
    <row r="180" s="13" customFormat="1">
      <c r="A180" s="13"/>
      <c r="B180" s="225"/>
      <c r="C180" s="226"/>
      <c r="D180" s="227" t="s">
        <v>130</v>
      </c>
      <c r="E180" s="228" t="s">
        <v>1</v>
      </c>
      <c r="F180" s="229" t="s">
        <v>245</v>
      </c>
      <c r="G180" s="226"/>
      <c r="H180" s="228" t="s">
        <v>1</v>
      </c>
      <c r="I180" s="230"/>
      <c r="J180" s="226"/>
      <c r="K180" s="226"/>
      <c r="L180" s="231"/>
      <c r="M180" s="232"/>
      <c r="N180" s="233"/>
      <c r="O180" s="233"/>
      <c r="P180" s="233"/>
      <c r="Q180" s="233"/>
      <c r="R180" s="233"/>
      <c r="S180" s="233"/>
      <c r="T180" s="23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5" t="s">
        <v>130</v>
      </c>
      <c r="AU180" s="235" t="s">
        <v>87</v>
      </c>
      <c r="AV180" s="13" t="s">
        <v>81</v>
      </c>
      <c r="AW180" s="13" t="s">
        <v>32</v>
      </c>
      <c r="AX180" s="13" t="s">
        <v>76</v>
      </c>
      <c r="AY180" s="235" t="s">
        <v>122</v>
      </c>
    </row>
    <row r="181" s="13" customFormat="1">
      <c r="A181" s="13"/>
      <c r="B181" s="225"/>
      <c r="C181" s="226"/>
      <c r="D181" s="227" t="s">
        <v>130</v>
      </c>
      <c r="E181" s="228" t="s">
        <v>1</v>
      </c>
      <c r="F181" s="229" t="s">
        <v>246</v>
      </c>
      <c r="G181" s="226"/>
      <c r="H181" s="228" t="s">
        <v>1</v>
      </c>
      <c r="I181" s="230"/>
      <c r="J181" s="226"/>
      <c r="K181" s="226"/>
      <c r="L181" s="231"/>
      <c r="M181" s="232"/>
      <c r="N181" s="233"/>
      <c r="O181" s="233"/>
      <c r="P181" s="233"/>
      <c r="Q181" s="233"/>
      <c r="R181" s="233"/>
      <c r="S181" s="233"/>
      <c r="T181" s="23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5" t="s">
        <v>130</v>
      </c>
      <c r="AU181" s="235" t="s">
        <v>87</v>
      </c>
      <c r="AV181" s="13" t="s">
        <v>81</v>
      </c>
      <c r="AW181" s="13" t="s">
        <v>32</v>
      </c>
      <c r="AX181" s="13" t="s">
        <v>76</v>
      </c>
      <c r="AY181" s="235" t="s">
        <v>122</v>
      </c>
    </row>
    <row r="182" s="13" customFormat="1">
      <c r="A182" s="13"/>
      <c r="B182" s="225"/>
      <c r="C182" s="226"/>
      <c r="D182" s="227" t="s">
        <v>130</v>
      </c>
      <c r="E182" s="228" t="s">
        <v>1</v>
      </c>
      <c r="F182" s="229" t="s">
        <v>247</v>
      </c>
      <c r="G182" s="226"/>
      <c r="H182" s="228" t="s">
        <v>1</v>
      </c>
      <c r="I182" s="230"/>
      <c r="J182" s="226"/>
      <c r="K182" s="226"/>
      <c r="L182" s="231"/>
      <c r="M182" s="232"/>
      <c r="N182" s="233"/>
      <c r="O182" s="233"/>
      <c r="P182" s="233"/>
      <c r="Q182" s="233"/>
      <c r="R182" s="233"/>
      <c r="S182" s="233"/>
      <c r="T182" s="234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5" t="s">
        <v>130</v>
      </c>
      <c r="AU182" s="235" t="s">
        <v>87</v>
      </c>
      <c r="AV182" s="13" t="s">
        <v>81</v>
      </c>
      <c r="AW182" s="13" t="s">
        <v>32</v>
      </c>
      <c r="AX182" s="13" t="s">
        <v>76</v>
      </c>
      <c r="AY182" s="235" t="s">
        <v>122</v>
      </c>
    </row>
    <row r="183" s="14" customFormat="1">
      <c r="A183" s="14"/>
      <c r="B183" s="236"/>
      <c r="C183" s="237"/>
      <c r="D183" s="227" t="s">
        <v>130</v>
      </c>
      <c r="E183" s="238" t="s">
        <v>1</v>
      </c>
      <c r="F183" s="239" t="s">
        <v>248</v>
      </c>
      <c r="G183" s="237"/>
      <c r="H183" s="240">
        <v>1</v>
      </c>
      <c r="I183" s="241"/>
      <c r="J183" s="237"/>
      <c r="K183" s="237"/>
      <c r="L183" s="242"/>
      <c r="M183" s="262"/>
      <c r="N183" s="263"/>
      <c r="O183" s="263"/>
      <c r="P183" s="263"/>
      <c r="Q183" s="263"/>
      <c r="R183" s="263"/>
      <c r="S183" s="263"/>
      <c r="T183" s="26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46" t="s">
        <v>130</v>
      </c>
      <c r="AU183" s="246" t="s">
        <v>87</v>
      </c>
      <c r="AV183" s="14" t="s">
        <v>87</v>
      </c>
      <c r="AW183" s="14" t="s">
        <v>32</v>
      </c>
      <c r="AX183" s="14" t="s">
        <v>81</v>
      </c>
      <c r="AY183" s="246" t="s">
        <v>122</v>
      </c>
    </row>
    <row r="184" s="2" customFormat="1" ht="6.96" customHeight="1">
      <c r="A184" s="38"/>
      <c r="B184" s="66"/>
      <c r="C184" s="67"/>
      <c r="D184" s="67"/>
      <c r="E184" s="67"/>
      <c r="F184" s="67"/>
      <c r="G184" s="67"/>
      <c r="H184" s="67"/>
      <c r="I184" s="67"/>
      <c r="J184" s="67"/>
      <c r="K184" s="67"/>
      <c r="L184" s="44"/>
      <c r="M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</row>
  </sheetData>
  <sheetProtection sheet="1" autoFilter="0" formatColumns="0" formatRows="0" objects="1" scenarios="1" spinCount="100000" saltValue="Ssq2R5+aFvQOLvFg+DEfQ06LmJX+36RJKclC/CDLk7gXflt/eDpNZ37lzng6/YNdjN0O4xB69e9R45WUM4AsHg==" hashValue="o6LIdkpEGdezLZ4pKW9l1cL4dM5nEvWhYL4W1S9P9VVbkWZXJOFHx0b5HeZfrei1038C8zXO8TSwCgb9x0Wq5w==" algorithmName="SHA-512" password="CC35"/>
  <autoFilter ref="C120:K183"/>
  <mergeCells count="6">
    <mergeCell ref="E7:H7"/>
    <mergeCell ref="E16:H16"/>
    <mergeCell ref="E25:H25"/>
    <mergeCell ref="E85:H85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2"/>
      <c r="C3" s="133"/>
      <c r="D3" s="133"/>
      <c r="E3" s="133"/>
      <c r="F3" s="133"/>
      <c r="G3" s="133"/>
      <c r="H3" s="20"/>
    </row>
    <row r="4" s="1" customFormat="1" ht="24.96" customHeight="1">
      <c r="B4" s="20"/>
      <c r="C4" s="134" t="s">
        <v>249</v>
      </c>
      <c r="H4" s="20"/>
    </row>
    <row r="5" s="1" customFormat="1" ht="12" customHeight="1">
      <c r="B5" s="20"/>
      <c r="C5" s="265" t="s">
        <v>13</v>
      </c>
      <c r="D5" s="142" t="s">
        <v>14</v>
      </c>
      <c r="E5" s="1"/>
      <c r="F5" s="1"/>
      <c r="H5" s="20"/>
    </row>
    <row r="6" s="1" customFormat="1" ht="36.96" customHeight="1">
      <c r="B6" s="20"/>
      <c r="C6" s="266" t="s">
        <v>16</v>
      </c>
      <c r="D6" s="267" t="s">
        <v>17</v>
      </c>
      <c r="E6" s="1"/>
      <c r="F6" s="1"/>
      <c r="H6" s="20"/>
    </row>
    <row r="7" s="1" customFormat="1" ht="16.5" customHeight="1">
      <c r="B7" s="20"/>
      <c r="C7" s="136" t="s">
        <v>22</v>
      </c>
      <c r="D7" s="139" t="str">
        <f>'Rekapitulace stavby'!AN8</f>
        <v>19. 9. 2021</v>
      </c>
      <c r="H7" s="20"/>
    </row>
    <row r="8" s="2" customFormat="1" ht="10.8" customHeight="1">
      <c r="A8" s="38"/>
      <c r="B8" s="44"/>
      <c r="C8" s="38"/>
      <c r="D8" s="38"/>
      <c r="E8" s="38"/>
      <c r="F8" s="38"/>
      <c r="G8" s="38"/>
      <c r="H8" s="44"/>
    </row>
    <row r="9" s="11" customFormat="1" ht="29.28" customHeight="1">
      <c r="A9" s="185"/>
      <c r="B9" s="268"/>
      <c r="C9" s="269" t="s">
        <v>57</v>
      </c>
      <c r="D9" s="270" t="s">
        <v>58</v>
      </c>
      <c r="E9" s="270" t="s">
        <v>109</v>
      </c>
      <c r="F9" s="271" t="s">
        <v>250</v>
      </c>
      <c r="G9" s="185"/>
      <c r="H9" s="268"/>
    </row>
    <row r="10" s="2" customFormat="1" ht="26.4" customHeight="1">
      <c r="A10" s="38"/>
      <c r="B10" s="44"/>
      <c r="C10" s="272" t="s">
        <v>14</v>
      </c>
      <c r="D10" s="272" t="s">
        <v>17</v>
      </c>
      <c r="E10" s="38"/>
      <c r="F10" s="38"/>
      <c r="G10" s="38"/>
      <c r="H10" s="44"/>
    </row>
    <row r="11" s="2" customFormat="1" ht="16.8" customHeight="1">
      <c r="A11" s="38"/>
      <c r="B11" s="44"/>
      <c r="C11" s="273" t="s">
        <v>83</v>
      </c>
      <c r="D11" s="274" t="s">
        <v>84</v>
      </c>
      <c r="E11" s="275" t="s">
        <v>85</v>
      </c>
      <c r="F11" s="276">
        <v>3220</v>
      </c>
      <c r="G11" s="38"/>
      <c r="H11" s="44"/>
    </row>
    <row r="12" s="2" customFormat="1" ht="16.8" customHeight="1">
      <c r="A12" s="38"/>
      <c r="B12" s="44"/>
      <c r="C12" s="277" t="s">
        <v>1</v>
      </c>
      <c r="D12" s="277" t="s">
        <v>161</v>
      </c>
      <c r="E12" s="17" t="s">
        <v>1</v>
      </c>
      <c r="F12" s="278">
        <v>0</v>
      </c>
      <c r="G12" s="38"/>
      <c r="H12" s="44"/>
    </row>
    <row r="13" s="2" customFormat="1" ht="16.8" customHeight="1">
      <c r="A13" s="38"/>
      <c r="B13" s="44"/>
      <c r="C13" s="277" t="s">
        <v>83</v>
      </c>
      <c r="D13" s="277" t="s">
        <v>162</v>
      </c>
      <c r="E13" s="17" t="s">
        <v>1</v>
      </c>
      <c r="F13" s="278">
        <v>3220</v>
      </c>
      <c r="G13" s="38"/>
      <c r="H13" s="44"/>
    </row>
    <row r="14" s="2" customFormat="1" ht="16.8" customHeight="1">
      <c r="A14" s="38"/>
      <c r="B14" s="44"/>
      <c r="C14" s="279" t="s">
        <v>251</v>
      </c>
      <c r="D14" s="38"/>
      <c r="E14" s="38"/>
      <c r="F14" s="38"/>
      <c r="G14" s="38"/>
      <c r="H14" s="44"/>
    </row>
    <row r="15" s="2" customFormat="1">
      <c r="A15" s="38"/>
      <c r="B15" s="44"/>
      <c r="C15" s="277" t="s">
        <v>158</v>
      </c>
      <c r="D15" s="277" t="s">
        <v>159</v>
      </c>
      <c r="E15" s="17" t="s">
        <v>85</v>
      </c>
      <c r="F15" s="278">
        <v>3220</v>
      </c>
      <c r="G15" s="38"/>
      <c r="H15" s="44"/>
    </row>
    <row r="16" s="2" customFormat="1" ht="16.8" customHeight="1">
      <c r="A16" s="38"/>
      <c r="B16" s="44"/>
      <c r="C16" s="277" t="s">
        <v>125</v>
      </c>
      <c r="D16" s="277" t="s">
        <v>126</v>
      </c>
      <c r="E16" s="17" t="s">
        <v>85</v>
      </c>
      <c r="F16" s="278">
        <v>805</v>
      </c>
      <c r="G16" s="38"/>
      <c r="H16" s="44"/>
    </row>
    <row r="17" s="2" customFormat="1">
      <c r="A17" s="38"/>
      <c r="B17" s="44"/>
      <c r="C17" s="277" t="s">
        <v>133</v>
      </c>
      <c r="D17" s="277" t="s">
        <v>134</v>
      </c>
      <c r="E17" s="17" t="s">
        <v>85</v>
      </c>
      <c r="F17" s="278">
        <v>1932</v>
      </c>
      <c r="G17" s="38"/>
      <c r="H17" s="44"/>
    </row>
    <row r="18" s="2" customFormat="1">
      <c r="A18" s="38"/>
      <c r="B18" s="44"/>
      <c r="C18" s="277" t="s">
        <v>139</v>
      </c>
      <c r="D18" s="277" t="s">
        <v>140</v>
      </c>
      <c r="E18" s="17" t="s">
        <v>85</v>
      </c>
      <c r="F18" s="278">
        <v>1288</v>
      </c>
      <c r="G18" s="38"/>
      <c r="H18" s="44"/>
    </row>
    <row r="19" s="2" customFormat="1" ht="16.8" customHeight="1">
      <c r="A19" s="38"/>
      <c r="B19" s="44"/>
      <c r="C19" s="277" t="s">
        <v>146</v>
      </c>
      <c r="D19" s="277" t="s">
        <v>147</v>
      </c>
      <c r="E19" s="17" t="s">
        <v>85</v>
      </c>
      <c r="F19" s="278">
        <v>805</v>
      </c>
      <c r="G19" s="38"/>
      <c r="H19" s="44"/>
    </row>
    <row r="20" s="2" customFormat="1" ht="16.8" customHeight="1">
      <c r="A20" s="38"/>
      <c r="B20" s="44"/>
      <c r="C20" s="277" t="s">
        <v>149</v>
      </c>
      <c r="D20" s="277" t="s">
        <v>150</v>
      </c>
      <c r="E20" s="17" t="s">
        <v>85</v>
      </c>
      <c r="F20" s="278">
        <v>2093</v>
      </c>
      <c r="G20" s="38"/>
      <c r="H20" s="44"/>
    </row>
    <row r="21" s="2" customFormat="1" ht="16.8" customHeight="1">
      <c r="A21" s="38"/>
      <c r="B21" s="44"/>
      <c r="C21" s="277" t="s">
        <v>154</v>
      </c>
      <c r="D21" s="277" t="s">
        <v>155</v>
      </c>
      <c r="E21" s="17" t="s">
        <v>85</v>
      </c>
      <c r="F21" s="278">
        <v>3220</v>
      </c>
      <c r="G21" s="38"/>
      <c r="H21" s="44"/>
    </row>
    <row r="22" s="2" customFormat="1" ht="16.8" customHeight="1">
      <c r="A22" s="38"/>
      <c r="B22" s="44"/>
      <c r="C22" s="277" t="s">
        <v>164</v>
      </c>
      <c r="D22" s="277" t="s">
        <v>165</v>
      </c>
      <c r="E22" s="17" t="s">
        <v>85</v>
      </c>
      <c r="F22" s="278">
        <v>1288</v>
      </c>
      <c r="G22" s="38"/>
      <c r="H22" s="44"/>
    </row>
    <row r="23" s="2" customFormat="1" ht="16.8" customHeight="1">
      <c r="A23" s="38"/>
      <c r="B23" s="44"/>
      <c r="C23" s="273" t="s">
        <v>88</v>
      </c>
      <c r="D23" s="274" t="s">
        <v>89</v>
      </c>
      <c r="E23" s="275" t="s">
        <v>90</v>
      </c>
      <c r="F23" s="276">
        <v>100</v>
      </c>
      <c r="G23" s="38"/>
      <c r="H23" s="44"/>
    </row>
    <row r="24" s="2" customFormat="1" ht="16.8" customHeight="1">
      <c r="A24" s="38"/>
      <c r="B24" s="44"/>
      <c r="C24" s="277" t="s">
        <v>88</v>
      </c>
      <c r="D24" s="277" t="s">
        <v>91</v>
      </c>
      <c r="E24" s="17" t="s">
        <v>1</v>
      </c>
      <c r="F24" s="278">
        <v>100</v>
      </c>
      <c r="G24" s="38"/>
      <c r="H24" s="44"/>
    </row>
    <row r="25" s="2" customFormat="1" ht="16.8" customHeight="1">
      <c r="A25" s="38"/>
      <c r="B25" s="44"/>
      <c r="C25" s="279" t="s">
        <v>251</v>
      </c>
      <c r="D25" s="38"/>
      <c r="E25" s="38"/>
      <c r="F25" s="38"/>
      <c r="G25" s="38"/>
      <c r="H25" s="44"/>
    </row>
    <row r="26" s="2" customFormat="1" ht="16.8" customHeight="1">
      <c r="A26" s="38"/>
      <c r="B26" s="44"/>
      <c r="C26" s="277" t="s">
        <v>170</v>
      </c>
      <c r="D26" s="277" t="s">
        <v>171</v>
      </c>
      <c r="E26" s="17" t="s">
        <v>90</v>
      </c>
      <c r="F26" s="278">
        <v>100</v>
      </c>
      <c r="G26" s="38"/>
      <c r="H26" s="44"/>
    </row>
    <row r="27" s="2" customFormat="1" ht="16.8" customHeight="1">
      <c r="A27" s="38"/>
      <c r="B27" s="44"/>
      <c r="C27" s="277" t="s">
        <v>174</v>
      </c>
      <c r="D27" s="277" t="s">
        <v>175</v>
      </c>
      <c r="E27" s="17" t="s">
        <v>90</v>
      </c>
      <c r="F27" s="278">
        <v>100</v>
      </c>
      <c r="G27" s="38"/>
      <c r="H27" s="44"/>
    </row>
    <row r="28" s="2" customFormat="1" ht="16.8" customHeight="1">
      <c r="A28" s="38"/>
      <c r="B28" s="44"/>
      <c r="C28" s="277" t="s">
        <v>178</v>
      </c>
      <c r="D28" s="277" t="s">
        <v>179</v>
      </c>
      <c r="E28" s="17" t="s">
        <v>90</v>
      </c>
      <c r="F28" s="278">
        <v>100</v>
      </c>
      <c r="G28" s="38"/>
      <c r="H28" s="44"/>
    </row>
    <row r="29" s="2" customFormat="1" ht="7.44" customHeight="1">
      <c r="A29" s="38"/>
      <c r="B29" s="165"/>
      <c r="C29" s="166"/>
      <c r="D29" s="166"/>
      <c r="E29" s="166"/>
      <c r="F29" s="166"/>
      <c r="G29" s="166"/>
      <c r="H29" s="44"/>
    </row>
    <row r="30" s="2" customFormat="1">
      <c r="A30" s="38"/>
      <c r="B30" s="38"/>
      <c r="C30" s="38"/>
      <c r="D30" s="38"/>
      <c r="E30" s="38"/>
      <c r="F30" s="38"/>
      <c r="G30" s="38"/>
      <c r="H30" s="38"/>
    </row>
  </sheetData>
  <sheetProtection sheet="1" formatColumns="0" formatRows="0" objects="1" scenarios="1" spinCount="100000" saltValue="yirO/FNc72w+HwuQV+ym7IM0jO9VmyAz5urQjzj4N8Tw67oX5uXeJwG/gDySJJOV+xeDjwwQpdiqE/oKQrJw4g==" hashValue="na0kqyoo/tcGeZj0p6F/J3b+1WHs3BoKvJ/7n/6roVx22o+tlpeaIQwVYL9E2Zd6LAOQSfYuh5EI9Pec9Qy7vw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Plhák Vladimír</dc:creator>
  <cp:lastModifiedBy>Plhák Vladimír</cp:lastModifiedBy>
  <dcterms:created xsi:type="dcterms:W3CDTF">2024-01-15T07:42:16Z</dcterms:created>
  <dcterms:modified xsi:type="dcterms:W3CDTF">2024-01-15T07:42:19Z</dcterms:modified>
</cp:coreProperties>
</file>